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Modernizace_mostu_ev._č._2124-1_Fóglův_mlýn\03_výkaz_výměr\"/>
    </mc:Choice>
  </mc:AlternateContent>
  <bookViews>
    <workbookView xWindow="240" yWindow="120" windowWidth="14940" windowHeight="9225"/>
  </bookViews>
  <sheets>
    <sheet name="Souhrn" sheetId="1" r:id="rId1"/>
    <sheet name="0 - 000" sheetId="2" r:id="rId2"/>
    <sheet name="1 - 201" sheetId="3" r:id="rId3"/>
  </sheets>
  <definedNames>
    <definedName name="_xlnm.Print_Area" localSheetId="0">Souhrn!$A$1:$G$27</definedName>
    <definedName name="_xlnm.Print_Titles" localSheetId="0">Souhrn!$17:$19</definedName>
    <definedName name="_xlnm.Print_Area" localSheetId="1">'0 - 000'!$A$1:$M$97</definedName>
    <definedName name="_xlnm.Print_Titles" localSheetId="1">'0 - 000'!$22:$24</definedName>
    <definedName name="_xlnm.Print_Area" localSheetId="2">'1 - 201'!$A$1:$M$667</definedName>
    <definedName name="_xlnm.Print_Titles" localSheetId="2">'1 - 201'!$31:$33</definedName>
  </definedNames>
  <calcPr/>
</workbook>
</file>

<file path=xl/calcChain.xml><?xml version="1.0" encoding="utf-8"?>
<calcChain xmlns="http://schemas.openxmlformats.org/spreadsheetml/2006/main">
  <c i="3" l="1" r="R644"/>
  <c r="Q644"/>
  <c r="J644"/>
  <c r="L644"/>
  <c r="R638"/>
  <c r="Q638"/>
  <c r="J638"/>
  <c r="L638"/>
  <c r="R632"/>
  <c r="Q632"/>
  <c r="J632"/>
  <c r="L632"/>
  <c r="R626"/>
  <c r="Q626"/>
  <c r="J626"/>
  <c r="L626"/>
  <c r="R620"/>
  <c r="Q620"/>
  <c r="J620"/>
  <c r="L620"/>
  <c r="R614"/>
  <c r="Q614"/>
  <c r="J614"/>
  <c r="L614"/>
  <c r="R608"/>
  <c r="Q608"/>
  <c r="J608"/>
  <c r="L608"/>
  <c r="R602"/>
  <c r="Q602"/>
  <c r="J602"/>
  <c r="L602"/>
  <c r="R596"/>
  <c r="Q596"/>
  <c r="J596"/>
  <c r="L596"/>
  <c r="R590"/>
  <c r="Q590"/>
  <c r="J590"/>
  <c r="L590"/>
  <c r="R584"/>
  <c r="Q584"/>
  <c r="J584"/>
  <c r="L584"/>
  <c r="R578"/>
  <c r="Q578"/>
  <c r="J578"/>
  <c r="L578"/>
  <c r="R572"/>
  <c r="Q572"/>
  <c r="J572"/>
  <c r="L572"/>
  <c r="R566"/>
  <c r="Q566"/>
  <c r="J566"/>
  <c r="L566"/>
  <c r="R560"/>
  <c r="Q560"/>
  <c r="J560"/>
  <c r="L560"/>
  <c r="R554"/>
  <c r="Q554"/>
  <c r="J554"/>
  <c r="L554"/>
  <c r="R548"/>
  <c r="Q548"/>
  <c r="J548"/>
  <c r="L548"/>
  <c r="R542"/>
  <c r="Q542"/>
  <c r="J542"/>
  <c r="L542"/>
  <c r="R536"/>
  <c r="Q536"/>
  <c r="J536"/>
  <c r="L536"/>
  <c r="R530"/>
  <c r="Q530"/>
  <c r="J530"/>
  <c r="L530"/>
  <c r="R524"/>
  <c r="Q524"/>
  <c r="J524"/>
  <c r="L524"/>
  <c r="R518"/>
  <c r="R650"/>
  <c r="Q518"/>
  <c r="Q650"/>
  <c r="J518"/>
  <c r="L518"/>
  <c r="R509"/>
  <c r="Q509"/>
  <c r="J509"/>
  <c r="L509"/>
  <c r="R503"/>
  <c r="R515"/>
  <c r="Q503"/>
  <c r="Q515"/>
  <c r="J503"/>
  <c r="H516"/>
  <c r="R494"/>
  <c r="Q494"/>
  <c r="J494"/>
  <c r="L494"/>
  <c r="R488"/>
  <c r="Q488"/>
  <c r="J488"/>
  <c r="L488"/>
  <c r="R482"/>
  <c r="Q482"/>
  <c r="J482"/>
  <c r="L482"/>
  <c r="R476"/>
  <c r="Q476"/>
  <c r="J476"/>
  <c r="L476"/>
  <c r="R470"/>
  <c r="Q470"/>
  <c r="J470"/>
  <c r="L470"/>
  <c r="R464"/>
  <c r="R500"/>
  <c r="Q464"/>
  <c r="Q500"/>
  <c r="J464"/>
  <c r="H501"/>
  <c r="R455"/>
  <c r="Q455"/>
  <c r="J455"/>
  <c r="L455"/>
  <c r="R449"/>
  <c r="Q449"/>
  <c r="J449"/>
  <c r="L449"/>
  <c r="R443"/>
  <c r="R461"/>
  <c r="Q443"/>
  <c r="Q461"/>
  <c r="J443"/>
  <c r="H462"/>
  <c r="R434"/>
  <c r="Q434"/>
  <c r="J434"/>
  <c r="L434"/>
  <c r="R428"/>
  <c r="Q428"/>
  <c r="J428"/>
  <c r="L428"/>
  <c r="R422"/>
  <c r="Q422"/>
  <c r="J422"/>
  <c r="L422"/>
  <c r="R416"/>
  <c r="Q416"/>
  <c r="J416"/>
  <c r="L416"/>
  <c r="R410"/>
  <c r="Q410"/>
  <c r="J410"/>
  <c r="L410"/>
  <c r="R404"/>
  <c r="Q404"/>
  <c r="J404"/>
  <c r="L404"/>
  <c r="R398"/>
  <c r="Q398"/>
  <c r="J398"/>
  <c r="L398"/>
  <c r="R392"/>
  <c r="Q392"/>
  <c r="J392"/>
  <c r="L392"/>
  <c r="R386"/>
  <c r="Q386"/>
  <c r="J386"/>
  <c r="L386"/>
  <c r="R380"/>
  <c r="R440"/>
  <c r="Q380"/>
  <c r="Q440"/>
  <c r="J380"/>
  <c r="H441"/>
  <c r="R371"/>
  <c r="Q371"/>
  <c r="J371"/>
  <c r="L371"/>
  <c r="R365"/>
  <c r="Q365"/>
  <c r="J365"/>
  <c r="L365"/>
  <c r="R359"/>
  <c r="Q359"/>
  <c r="J359"/>
  <c r="L359"/>
  <c r="R353"/>
  <c r="Q353"/>
  <c r="J353"/>
  <c r="L353"/>
  <c r="R347"/>
  <c r="Q347"/>
  <c r="J347"/>
  <c r="L347"/>
  <c r="R341"/>
  <c r="Q341"/>
  <c r="J341"/>
  <c r="L341"/>
  <c r="R335"/>
  <c r="Q335"/>
  <c r="J335"/>
  <c r="L335"/>
  <c r="R329"/>
  <c r="Q329"/>
  <c r="J329"/>
  <c r="L329"/>
  <c r="R323"/>
  <c r="Q323"/>
  <c r="J323"/>
  <c r="L323"/>
  <c r="R317"/>
  <c r="Q317"/>
  <c r="J317"/>
  <c r="L317"/>
  <c r="R311"/>
  <c r="R377"/>
  <c r="Q311"/>
  <c r="Q377"/>
  <c r="J311"/>
  <c r="H378"/>
  <c r="R302"/>
  <c r="Q302"/>
  <c r="J302"/>
  <c r="L302"/>
  <c r="R296"/>
  <c r="Q296"/>
  <c r="J296"/>
  <c r="L296"/>
  <c r="R290"/>
  <c r="Q290"/>
  <c r="J290"/>
  <c r="L290"/>
  <c r="R284"/>
  <c r="Q284"/>
  <c r="J284"/>
  <c r="L284"/>
  <c r="R278"/>
  <c r="Q278"/>
  <c r="J278"/>
  <c r="L278"/>
  <c r="R272"/>
  <c r="Q272"/>
  <c r="J272"/>
  <c r="L272"/>
  <c r="R266"/>
  <c r="R308"/>
  <c r="Q266"/>
  <c r="Q308"/>
  <c r="J266"/>
  <c r="H309"/>
  <c r="R257"/>
  <c r="Q257"/>
  <c r="J257"/>
  <c r="L257"/>
  <c r="R251"/>
  <c r="Q251"/>
  <c r="J251"/>
  <c r="L251"/>
  <c r="R245"/>
  <c r="Q245"/>
  <c r="J245"/>
  <c r="L245"/>
  <c r="R239"/>
  <c r="Q239"/>
  <c r="J239"/>
  <c r="L239"/>
  <c r="R233"/>
  <c r="Q233"/>
  <c r="J233"/>
  <c r="L233"/>
  <c r="R227"/>
  <c r="Q227"/>
  <c r="J227"/>
  <c r="L227"/>
  <c r="R221"/>
  <c r="Q221"/>
  <c r="J221"/>
  <c r="L221"/>
  <c r="R215"/>
  <c r="Q215"/>
  <c r="J215"/>
  <c r="L215"/>
  <c r="R209"/>
  <c r="Q209"/>
  <c r="J209"/>
  <c r="L209"/>
  <c r="R203"/>
  <c r="Q203"/>
  <c r="J203"/>
  <c r="L203"/>
  <c r="R197"/>
  <c r="R263"/>
  <c r="Q197"/>
  <c r="Q263"/>
  <c r="J197"/>
  <c r="H264"/>
  <c r="R188"/>
  <c r="Q188"/>
  <c r="J188"/>
  <c r="L188"/>
  <c r="R182"/>
  <c r="Q182"/>
  <c r="J182"/>
  <c r="L182"/>
  <c r="R176"/>
  <c r="Q176"/>
  <c r="J176"/>
  <c r="L176"/>
  <c r="R170"/>
  <c r="Q170"/>
  <c r="J170"/>
  <c r="L170"/>
  <c r="R164"/>
  <c r="Q164"/>
  <c r="J164"/>
  <c r="L164"/>
  <c r="R158"/>
  <c r="Q158"/>
  <c r="J158"/>
  <c r="L158"/>
  <c r="R152"/>
  <c r="Q152"/>
  <c r="J152"/>
  <c r="L152"/>
  <c r="R146"/>
  <c r="Q146"/>
  <c r="J146"/>
  <c r="L146"/>
  <c r="R140"/>
  <c r="Q140"/>
  <c r="J140"/>
  <c r="L140"/>
  <c r="R134"/>
  <c r="Q134"/>
  <c r="J134"/>
  <c r="L134"/>
  <c r="R128"/>
  <c r="Q128"/>
  <c r="J128"/>
  <c r="L128"/>
  <c r="R122"/>
  <c r="Q122"/>
  <c r="J122"/>
  <c r="L122"/>
  <c r="R116"/>
  <c r="Q116"/>
  <c r="J116"/>
  <c r="L116"/>
  <c r="R110"/>
  <c r="Q110"/>
  <c r="J110"/>
  <c r="L110"/>
  <c r="R104"/>
  <c r="Q104"/>
  <c r="J104"/>
  <c r="L104"/>
  <c r="R98"/>
  <c r="Q98"/>
  <c r="J98"/>
  <c r="L98"/>
  <c r="R92"/>
  <c r="Q92"/>
  <c r="J92"/>
  <c r="L92"/>
  <c r="R86"/>
  <c r="Q86"/>
  <c r="J86"/>
  <c r="L86"/>
  <c r="R80"/>
  <c r="R194"/>
  <c r="Q80"/>
  <c r="Q194"/>
  <c r="J80"/>
  <c r="L80"/>
  <c r="R71"/>
  <c r="Q71"/>
  <c r="J71"/>
  <c r="L71"/>
  <c r="R65"/>
  <c r="Q65"/>
  <c r="J65"/>
  <c r="L65"/>
  <c r="R59"/>
  <c r="Q59"/>
  <c r="J59"/>
  <c r="L59"/>
  <c r="R53"/>
  <c r="Q53"/>
  <c r="J53"/>
  <c r="L53"/>
  <c r="R47"/>
  <c r="Q47"/>
  <c r="J47"/>
  <c r="L47"/>
  <c r="R41"/>
  <c r="Q41"/>
  <c r="J41"/>
  <c r="L41"/>
  <c r="R35"/>
  <c r="R77"/>
  <c r="Q35"/>
  <c r="Q77"/>
  <c r="J35"/>
  <c r="H77"/>
  <c r="K29"/>
  <c r="K28"/>
  <c r="K27"/>
  <c r="K26"/>
  <c r="K25"/>
  <c r="K24"/>
  <c r="K23"/>
  <c r="K22"/>
  <c r="K21"/>
  <c r="K20"/>
  <c r="A13"/>
  <c r="Q11"/>
  <c r="S6"/>
  <c r="S5"/>
  <c i="2" r="R74"/>
  <c r="Q74"/>
  <c r="J74"/>
  <c r="L74"/>
  <c r="R68"/>
  <c r="Q68"/>
  <c r="J68"/>
  <c r="L68"/>
  <c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80"/>
  <c r="Q26"/>
  <c r="Q80"/>
  <c r="J26"/>
  <c r="H81"/>
  <c r="J10"/>
  <c r="S11"/>
  <c i="1" r="S21"/>
  <c i="2" r="K20"/>
  <c r="A13"/>
  <c r="Q11"/>
  <c r="S6"/>
  <c r="S5"/>
  <c i="1" r="S6"/>
  <c r="S5"/>
  <c l="1" r="D21"/>
  <c r="D20"/>
  <c i="3" r="L35"/>
  <c r="L77"/>
  <c r="J77"/>
  <c r="J78"/>
  <c r="H78"/>
  <c r="H194"/>
  <c r="J11"/>
  <c i="1" r="F23"/>
  <c r="F22"/>
  <c i="3" r="L194"/>
  <c r="J194"/>
  <c r="J195"/>
  <c r="H195"/>
  <c r="L197"/>
  <c r="L266"/>
  <c r="H308"/>
  <c r="L308"/>
  <c r="L309"/>
  <c i="2" r="L26"/>
  <c i="3" r="H650"/>
  <c r="H263"/>
  <c r="L263"/>
  <c r="J263"/>
  <c r="J264"/>
  <c r="H651"/>
  <c r="L650"/>
  <c r="L651"/>
  <c i="2" r="H80"/>
  <c r="J11"/>
  <c i="1" r="F21"/>
  <c r="F20"/>
  <c i="2" r="L80"/>
  <c r="L81"/>
  <c i="3" r="L311"/>
  <c r="H377"/>
  <c r="S7"/>
  <c r="L377"/>
  <c r="J377"/>
  <c r="J378"/>
  <c r="L380"/>
  <c r="H440"/>
  <c r="L440"/>
  <c r="L441"/>
  <c r="L443"/>
  <c r="H461"/>
  <c r="L461"/>
  <c r="L462"/>
  <c r="L464"/>
  <c r="H500"/>
  <c r="L500"/>
  <c r="L501"/>
  <c r="L503"/>
  <c r="H515"/>
  <c r="L515"/>
  <c r="L516"/>
  <c l="1" r="J10"/>
  <c i="1" r="D23"/>
  <c r="D22"/>
  <c r="F11"/>
  <c i="3" r="S263"/>
  <c r="S22"/>
  <c r="S377"/>
  <c r="S24"/>
  <c r="S77"/>
  <c r="S20"/>
  <c r="S194"/>
  <c r="S21"/>
  <c r="R11"/>
  <c r="L21"/>
  <c r="L23"/>
  <c r="L25"/>
  <c r="L26"/>
  <c r="L27"/>
  <c r="L28"/>
  <c r="L29"/>
  <c r="L78"/>
  <c r="L195"/>
  <c r="L264"/>
  <c r="J308"/>
  <c r="J309"/>
  <c i="2" r="L20"/>
  <c r="S7"/>
  <c i="1" r="S7"/>
  <c r="F13"/>
  <c i="3" r="L20"/>
  <c r="L22"/>
  <c r="L24"/>
  <c r="L378"/>
  <c r="J650"/>
  <c r="J651"/>
  <c i="2" r="J80"/>
  <c r="J81"/>
  <c i="3" r="J440"/>
  <c r="J441"/>
  <c r="J461"/>
  <c r="J462"/>
  <c r="J500"/>
  <c r="J501"/>
  <c r="J515"/>
  <c r="J516"/>
  <c l="1" r="S308"/>
  <c r="S23"/>
  <c r="S650"/>
  <c r="S29"/>
  <c r="S515"/>
  <c r="S28"/>
  <c r="S11"/>
  <c i="1" r="S23"/>
  <c i="3" r="S461"/>
  <c r="S26"/>
  <c r="S500"/>
  <c r="S27"/>
  <c r="S440"/>
  <c r="S25"/>
  <c i="2" r="S80"/>
  <c r="S20"/>
  <c r="R11"/>
</calcChain>
</file>

<file path=xl/sharedStrings.xml><?xml version="1.0" encoding="utf-8"?>
<sst xmlns="http://schemas.openxmlformats.org/spreadsheetml/2006/main">
  <si>
    <t>SOUHRNNÝ LIST STAVBY</t>
  </si>
  <si>
    <t>STAVBA</t>
  </si>
  <si>
    <t>TÚ_M_035 - Modernizace mostu ev.č. 212 4 - 1 Foglův mlýn</t>
  </si>
  <si>
    <t>29.09.2025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</si>
  <si>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</si>
  <si>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</si>
  <si>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</si>
  <si>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</si>
  <si>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</si>
  <si>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</si>
  <si>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</si>
  <si>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</si>
  <si>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</si>
  <si>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</si>
  <si>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</si>
  <si>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</si>
  <si>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</si>
  <si>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</si>
  <si>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</si>
  <si>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</si>
  <si>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</si>
  <si>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 xml:space="preserve">   └ 000 ꜛ</t>
  </si>
  <si>
    <t>SO201</t>
  </si>
  <si>
    <t>MODERNIZACE MOSTU EV.Č.2124-1 FOGLŮV MLÝN</t>
  </si>
  <si>
    <t xml:space="preserve">   └ 201 ꜛ</t>
  </si>
  <si>
    <t>SOUPIS PRACÍ</t>
  </si>
  <si>
    <t xml:space="preserve">Objekt: </t>
  </si>
  <si>
    <t xml:space="preserve">Celková cena (bez DPH): </t>
  </si>
  <si>
    <t>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</si>
  <si>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</si>
  <si>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</si>
  <si>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</si>
  <si>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</si>
  <si>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</si>
  <si>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</si>
  <si>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</si>
  <si>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</si>
  <si>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</si>
  <si>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</si>
  <si>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</si>
  <si>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</si>
  <si>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</si>
  <si>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</si>
  <si>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</si>
  <si>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</si>
  <si>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</si>
  <si>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</si>
  <si>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KOMPLETNÍ DOPRAVNĚ INŽENÝRSKÁ OPATŘENÍ PO DOBU VÝSTAVBY, DLE PROJEKTOVÉ DOKUMENTACE, SCHVÁLENÉHO PLÁNU ZOV A VYJÁDŘENÍ POLICIE ČR A JINÝCH S TÍMTO SOUVISEJÍCÍCH VYJÁDŘENÍ. 
VČETNĚ PŘECHODNÉHO SVISLÉHO I VODOROVNÉHO DOPRAVNÍHO ZNAČENÍ, DOPRAVNÍCH ZAŘÍZENÍ, ZÁBRAN A OPLOCENÍ APOD. (DODÁVKA, MONTÁŽ, PRONÁJEM, KONTROLA, ÚDRŽBA, PŘEMÍSŤOVÁNÍ, PŘEDZNAČOVÁNÍ, DEMONTÁŽ) 
SOUČÁSTÍ FAKTURACE BUDE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</si>
  <si>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</si>
  <si>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</si>
  <si>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</si>
  <si>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</si>
  <si>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</si>
  <si>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</si>
  <si>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</si>
  <si>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>02730</t>
  </si>
  <si>
    <t>POMOC PRÁCE ZŘÍZ NEBO ZAJIŠŤ OCHRANU INŽENÝRSKÝCH SÍTÍ</t>
  </si>
  <si>
    <t>- případné dočasné zajištění stávajícího sloupu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</si>
  <si>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</si>
  <si>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</si>
  <si>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</si>
  <si>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</si>
  <si>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</si>
  <si>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</si>
  <si>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</si>
  <si>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</si>
  <si>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</si>
  <si>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</si>
  <si>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</si>
  <si>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</si>
  <si>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</si>
  <si>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</si>
  <si>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</si>
  <si>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</si>
  <si>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</si>
  <si>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</si>
  <si>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- PODKLADY PRO MAJETKOPRÁVNÍ VYPOŘÁDÁNÍ, GEOMETRICKÝ PLÁN BUDE POTVRZEN A SCHVÁLEN PŘÍSLUŠNÝM KATASTRÁLNÍM ÚŘADEM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</si>
  <si>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</si>
  <si>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02960</t>
  </si>
  <si>
    <t>OSTATNÍ POŽADAVKY - ODBORNÝ DOZOR</t>
  </si>
  <si>
    <t>ODBORNÝ GEOLOGICKÝ DOZOR STAVBY_x000d_
- položka bude čerpána se souhlasem TDS</t>
  </si>
  <si>
    <t>zahrnuje veškeré náklady spojené s objednatelem požadovaným dozorem</t>
  </si>
  <si>
    <t>02990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</si>
  <si>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</si>
  <si>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</si>
  <si>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</si>
  <si>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1ks = 1,000 =&gt; 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</si>
  <si>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</si>
  <si>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</si>
  <si>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</si>
  <si>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</si>
  <si>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</si>
  <si>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</si>
  <si>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</si>
  <si>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201 - MODERNIZACE MOSTU EV.Č.2124-1 FOGLŮV MLÝN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</si>
  <si>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</si>
  <si>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</si>
  <si>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</si>
  <si>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</si>
  <si>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</si>
  <si>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</si>
  <si>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</si>
  <si>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</si>
  <si>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</si>
  <si>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</si>
  <si>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</si>
  <si>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</si>
  <si>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</si>
  <si>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zemina</t>
  </si>
  <si>
    <t xml:space="preserve">z položky 12960:  104,0*1,9 = 197,600 =&gt; A _x000d_
z položky 13173:  329,763*1,9 = 626,550 =&gt; B _x000d_
z položky 264215:  2,685*1,9 = 5,102 =&gt; C _x000d_
A+B+C = 829,252 =&gt; D</t>
  </si>
  <si>
    <t>Položka zahrnuje:
- veškeré poplatky provozovateli skládky související s uložením odpadu na skládce.
Položka nezahrnuje:
- x</t>
  </si>
  <si>
    <t>b</t>
  </si>
  <si>
    <t>- kamenivo, suť z vozovky</t>
  </si>
  <si>
    <t xml:space="preserve">z položky 11332:   92,05*2,0 = 184,100 =&gt; A</t>
  </si>
  <si>
    <t>c</t>
  </si>
  <si>
    <t>- železobeton</t>
  </si>
  <si>
    <t xml:space="preserve">z položky 96616:  215,220*2,4 = 516,528 =&gt; A</t>
  </si>
  <si>
    <t>d</t>
  </si>
  <si>
    <t>- beton vč. podkladu</t>
  </si>
  <si>
    <t xml:space="preserve">- z položky 11348:  2*2,2 = 4,400 =&gt; A</t>
  </si>
  <si>
    <t>014132</t>
  </si>
  <si>
    <t>POPLATKY ZA SKLÁDKU TYP S-NO (NEBEZPEČNÝ ODPAD)</t>
  </si>
  <si>
    <t>- izolace</t>
  </si>
  <si>
    <t>z pol.č.97817:94,0m2*0,005t/m2 = 0,470 =&gt; A</t>
  </si>
  <si>
    <t>zahrnuje veškeré poplatky provozovateli skládky související s uložením odpadu na skládce.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</si>
  <si>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</si>
  <si>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</si>
  <si>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</si>
  <si>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</si>
  <si>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</si>
  <si>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</si>
  <si>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</si>
  <si>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</si>
  <si>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</si>
  <si>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</si>
  <si>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</si>
  <si>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- kácení křovin, včetně likvidace a odvozu</t>
  </si>
  <si>
    <t>20 = 20,000 =&gt; A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</si>
  <si>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</si>
  <si>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</si>
  <si>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</si>
  <si>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</si>
  <si>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</si>
  <si>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</t>
  </si>
  <si>
    <t>ODSTRANĚNÍ PODKLADŮ ZPEVNĚNÝCH PLOCH Z KAMENIVA NESTMELENÉHO</t>
  </si>
  <si>
    <t>M3</t>
  </si>
  <si>
    <t>- podkladní vozovkové vrstvy před a za mostem_x000d_
- včetně naložení, odvozu a uložení na skládku _x000d_
- poplatek za uložení na skládce viz položka 014102.b</t>
  </si>
  <si>
    <t>vozovka mimo most:(143,0m2+120,0m2)*0,35 = 92,050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</si>
  <si>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</si>
  <si>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</si>
  <si>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</si>
  <si>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- odstranění stávající plochy z betonových dlaždic pod popelnicí - dlaždice budou očištěny a uloženy na deponii pro zpětné využití _x000d_
- včetně odstranění podkladu - včetně naložení, odvozu a uložení na skládku _x000d_
- poplatek za uložení na skládce viz položka 014102.d</t>
  </si>
  <si>
    <t>2*1*0,5 = 1,000 =&gt; A</t>
  </si>
  <si>
    <t>11372</t>
  </si>
  <si>
    <t>FRÉZOVÁNÍ ZPEVNĚNÝCH PLOCH ASFALTOVÝCH</t>
  </si>
  <si>
    <t>- frézování stávající vozovky na mostě a předmostích _x000d_
- včetně naložení a odvozu vyfrézovaného materiálu _x000d_
- vyfrézovaný materiál bude odkoupen zhotovitelem stavby na základě uzavřené kupní smlouvy</t>
  </si>
  <si>
    <t>vozovka mimo most:(143,0m2+120,0m2)*0,15 = 39,450 =&gt; A _x000d_
vozovka na mostě:85,2m2*0,15 = 12,780 =&gt; B _x000d_
Celkem: A+B = 52,230 =&gt; C</t>
  </si>
  <si>
    <t>113761</t>
  </si>
  <si>
    <t>FRÉZOVÁNÍ DRÁŽKY PRŮŘEZU DO 100MM2 V ASFALTOVÉ VOZOVCE</t>
  </si>
  <si>
    <t>M</t>
  </si>
  <si>
    <t>20x40 mm</t>
  </si>
  <si>
    <t>2*8,20 = 16,400 =&gt; A</t>
  </si>
  <si>
    <t>Položka zahrnuje:
- veškerou manipulaci s vybouranou sutí a s vybouranými hmotami vč. uložení na skládku.
Položka nezahrnuje:
- x</t>
  </si>
  <si>
    <t>12110</t>
  </si>
  <si>
    <t>SEJMUTÍ ORNICE NEBO LESNÍ PŮDY</t>
  </si>
  <si>
    <t>- sejmutí ornice, včetně naložení a dovozu na mezideponii k dalšímu využití _x000d_
- využití ornice v položce 18220</t>
  </si>
  <si>
    <t>200,0m2*0,10 = 20,000 =&gt; A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</si>
  <si>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</si>
  <si>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</si>
  <si>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</si>
  <si>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- natěžení zeminy z deponie _x000d_
- natěžení ornice z deponii</t>
  </si>
  <si>
    <t xml:space="preserve">- pro položku 17411:   190,846 = 190,846 =&gt; A _x000d_
- pro položku 18220:   20,0 = 20,000 =&gt; B _x000d_
A+B = 210,846 =&gt; C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</si>
  <si>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</si>
  <si>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</si>
  <si>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</si>
  <si>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- včetně naložení, odvozu a uložení na skládku _x000d_
- poplatek za uložení na skládce viz položka 014102.a</t>
  </si>
  <si>
    <t>(5,00+16,00+5,00)*8,00*0,50 = 104,000 =&gt; A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</si>
  <si>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</si>
  <si>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</si>
  <si>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</si>
  <si>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využití materiálu do položky 17411 (190,846 m3)_x000d_
- zbývající část materiálu (329,763 m3) bude uložena na skládce _x000d_
- včetně naložení, odvozu na mezideponii nebo na skládku _x000d_
- poplatek za uložení na skládce viz položka 014102.a</t>
  </si>
  <si>
    <t>4,7*4,4*11,05 + 4,7*4,7*11,05*2/2 + 3*2*2*8/2 = 520,609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</si>
  <si>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</si>
  <si>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</si>
  <si>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</si>
  <si>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výkopu na skládku nebo deponii</t>
  </si>
  <si>
    <t xml:space="preserve">uložení výkopu na skládku/deponii_x000d_
z položky 13173:   520,609m3 = 520,609 =&gt; A _x000d_
z položky 12110:   20,0 = 20,000 =&gt; B _x000d_
zemina z vrtů z pol.č.264215:  38,00*3,14*0,15^2 = 2,685 =&gt; C _x000d_
A+B+C = 543,294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</si>
  <si>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</si>
  <si>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</si>
  <si>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</si>
  <si>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- využití materiálu z položky 13173, hutnění po vrstvách tl. 300 mm, ID = 0,85_x000d_
- včetně naložení a dovozu z deponie</t>
  </si>
  <si>
    <t>přechod. oblasti:8,55*9,5 + 8,15*8,14+3*0,6*0,9*4 = 154,046 =&gt; A _x000d_
zásyp líce křídel a dříků:2,0*9,2*2 = 36,800 =&gt; B _x000d_
Celkem: A+B = 190,846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</si>
  <si>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</si>
  <si>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</si>
  <si>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</si>
  <si>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přechodové oblasti mostu _x000d_
- zásyp štěrkopískem FR.0/32, hutnění po vrstvách tl. 300 mm, ID = 0,90 _x000d_
_x000d_
ochranný zásyp nad drenáží_x000d_
- zásyp štěrkopískem FR.0/32, hutnění po vrstvách tl. 300 mm, ID = 0,85 _x000d_
_x000d_
- včetně dopravy, dodání a nákupu vhodného materiálu</t>
  </si>
  <si>
    <t xml:space="preserve">zásyp přechodová oblast:   4,5*9,5+4,25*8,14 = 77,345 =&gt; A _x000d_
zásyp nad drenáží:  0,6*0,6*9,5+0,6*0,6*8,14 = 6,350 =&gt; B _x000d_
A+B = 83,695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</si>
  <si>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</si>
  <si>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</si>
  <si>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</si>
  <si>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ochranný obsyp ze štěrkopísku FR.0/16, tl. 2x150 mm (ochranný obsyp těsnící fólie)_x000d_
- včetně dopravy, dodání a nákupu vhodného materiálu</t>
  </si>
  <si>
    <t xml:space="preserve">ochranný obsyp:   6*0,3*9,5+6*0,3*8,14 = 31,752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</si>
  <si>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</si>
  <si>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17582</t>
  </si>
  <si>
    <t xml:space="preserve">OBSYP POTRUBÍ  A OBJEKTŮ Z NAKUPOVANÉ ZEMINY SE ZHUTNĚNÍM</t>
  </si>
  <si>
    <t xml:space="preserve">- dosypání svahových kuželů kolem křídel mostu ze zeminy vhodné  _x000d_
- včetně dopravy, dodání a nákupu vhodného materiálu _x000d_
(v případě vhodnosti materiálu z položky 13173 bude využit vyhloubený materiál)</t>
  </si>
  <si>
    <t xml:space="preserve">svahové kužely:   85*3+35+32+48 = 370,000 =&gt; A</t>
  </si>
  <si>
    <t>Položka zahrnuje:
- položka se používá výhradně při nedostatku zemin na stavbě
- kompletní provedení zemní konstrukce vč. nákupu a dopravy předepsané kvality zeminy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
Položka nezahrnuje:
- x
Způsob měření:
- zemina vytlačená potrubím o DN 180mm se od kubatury obsypů neodečítá</t>
  </si>
  <si>
    <t>17780</t>
  </si>
  <si>
    <t>ZEMNÍ HRÁZKY Z NAKUPOVANÝCH MATERIÁLŮ</t>
  </si>
  <si>
    <t>- zřízení zemních hrázek pro provizorní převedení vody v korytě, včetně dopravy, dodání a nákupu vhodného těsnící materiálu _x000d_
- včetně zpětného rozebrání a likvidace zemních hrázek, včetně odvozu a uložení materiálu na skládce, včetně poplatku za uložení materiálu na skládce</t>
  </si>
  <si>
    <t>25,00*0,50*0,50 = 6,250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</si>
  <si>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</si>
  <si>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</si>
  <si>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</si>
  <si>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vozovka mimo most:155,6m2+127,5m2 = 283,100 =&gt; A</t>
  </si>
  <si>
    <t>položka zahrnuje úpravu pláně včetně vyrovnání výškových rozdílů. Míru zhutnění určuje projekt.</t>
  </si>
  <si>
    <t>18220</t>
  </si>
  <si>
    <t>ROZPROSTŘENÍ ORNICE VE SVAHU</t>
  </si>
  <si>
    <t>- ornice z položky 12110</t>
  </si>
  <si>
    <t xml:space="preserve">zpětné rozprostření ornice dle pol.č.12110:  20,0m3 = 20,000 =&gt; A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</si>
  <si>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</si>
  <si>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</si>
  <si>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</si>
  <si>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- zatravnění na rozprostřenou ornici _x000d_
- včetně nákupu, dodání a dopravy travního semene _x000d_
- včetně následné péče</t>
  </si>
  <si>
    <t xml:space="preserve">dle položky 18220:   200 = 200,000 =&gt; A</t>
  </si>
  <si>
    <t>Položka zahrnuje:
- dodání předepsané travní směsi, hydroosev na ornici, zalévání, první pokosení, to vše bez ohledu na sklon terénu
Položka nezahrnuje:
- x</t>
  </si>
  <si>
    <t>2 - Základy</t>
  </si>
  <si>
    <t>21331</t>
  </si>
  <si>
    <t>DRENÁŽNÍ VRSTVY Z BETONU MEZEROVITÉHO (DRENÁŽNÍHO)</t>
  </si>
  <si>
    <t>obeton. drenáž. potrubí DN150:(9,50+8,14)*0,07m2 = 1,235 =&gt; A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</si>
  <si>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</si>
  <si>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</si>
  <si>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</si>
  <si>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odvodňovací proužek:0,04*0,15*7,80 = 0,047 =&gt; A _x000d_
u odvodň. trubiček:(0,04*0,5*0,5+0,26*0,02)*2 = 0,030 =&gt; B _x000d_
Celkem: A+B = 0,077 =&gt; C</t>
  </si>
  <si>
    <t>22594</t>
  </si>
  <si>
    <t>ZÁPOROVÉ PAŽENÍ Z KOVU TRVALÉ</t>
  </si>
  <si>
    <t>- ponechané provizorní pažení_x000d_
- včetně upevnění a utěsnění zápor</t>
  </si>
  <si>
    <t>zápory HEB 200:38,0m*61,3kg/m/1000 = 2,329 =&gt; A _x000d_
ocelová převázka U200:5,0m*25,3kg/m/1000 = 0,127 =&gt; B _x000d_
Celkem: A+B = 2,456 =&gt; C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</si>
  <si>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</si>
  <si>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</si>
  <si>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</si>
  <si>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- výdřeva záporového pažení (ponechané provizorní pažení)</t>
  </si>
  <si>
    <t xml:space="preserve">proměnné výšky, max.5,0m, délky 8,0m:  2,0*5,0+6,0*3,0 = 28,000 =&gt; A</t>
  </si>
  <si>
    <t>položka zahrnuje dodávku a osazení pažin bez ohledu na druh</t>
  </si>
  <si>
    <t>23217A</t>
  </si>
  <si>
    <t>ŠTĚTOVÉ STĚNY BERANĚNÉ Z KOVOVÝCH DÍLCŮ DOČASNÉ (PLOCHA)</t>
  </si>
  <si>
    <t>- výška 4,5 m_x000d_
- včetně rozpěr - kotvené sepětím (dle výkresu D5)</t>
  </si>
  <si>
    <t>(22,00+25,00)*4,50 = 211,500 =&gt; A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</si>
  <si>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</si>
  <si>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</si>
  <si>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</si>
  <si>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- zpětné odstranění štětových stěn, včetně naložení, odvozu a likvidace</t>
  </si>
  <si>
    <t xml:space="preserve">dle pol.č.23217A:  211,5m2 = 211,500 =&gt; A</t>
  </si>
  <si>
    <t>položka zahrnuje odstranění stěn včetně odvozu a uložení na skládku</t>
  </si>
  <si>
    <t>264215</t>
  </si>
  <si>
    <t>VRTY PRO PILOTY TŘ. II D DO 300MM</t>
  </si>
  <si>
    <t>- vrty pro zápory_x000d_
- včetně naložení, odvozu vyvrtané zeminy na skládku _x000d_
- poplatek za uložení na skládce viz položka 014102.a</t>
  </si>
  <si>
    <t xml:space="preserve">vrty pro zápory:  4*5,50+5,00+4,00+3,00+2*2,00 = 38,000 =&gt; A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</si>
  <si>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</si>
  <si>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27232A</t>
  </si>
  <si>
    <t>ZÁKLADY ZE ŽELEZOBETONU DO C20/25</t>
  </si>
  <si>
    <t>- základ ze železobetonu C20/25 - XC2, XA1</t>
  </si>
  <si>
    <t>(2,43m2*9,92+0,19*0,53*3+1)*2 = 50,815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</si>
  <si>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</si>
  <si>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</si>
  <si>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</si>
  <si>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 xml:space="preserve">2,5% vyztužení z pol.č. 27232A:  50,815*7,85*0,025 = 9,972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</si>
  <si>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</si>
  <si>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285392</t>
  </si>
  <si>
    <t>DODATEČNÉ KOTVENÍ VLEPENÍM BETONÁŘSKÉ VÝZTUŽE D DO 16MM DO VRTŮ</t>
  </si>
  <si>
    <t xml:space="preserve">kotvení do křídla:  2*20 = 40,000 =&gt; A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</si>
  <si>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</si>
  <si>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</si>
  <si>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</t>
  </si>
  <si>
    <t>- těsnící fólie tl. 2 mm</t>
  </si>
  <si>
    <t>těsnící fólie v přechodové oblasti:5,4*9,5+5,4*8,14 = 95,256 =&gt; A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</si>
  <si>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</si>
  <si>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</si>
  <si>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</si>
  <si>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</si>
  <si>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</si>
  <si>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- kotvení pro římsy</t>
  </si>
  <si>
    <t>(21+15)ks*6kg/ks = 216,000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</si>
  <si>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</si>
  <si>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</si>
  <si>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</si>
  <si>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- římsy z betonu C 30/37 - XF4, XD3</t>
  </si>
  <si>
    <t>0,352m2*14,56+0,394m2*20,05 = 13,025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</si>
  <si>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</si>
  <si>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</si>
  <si>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</si>
  <si>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3% vyztužení z pol.č.317325:  13,025*7,85*0,03 = 3,067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</si>
  <si>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</si>
  <si>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</si>
  <si>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</si>
  <si>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- křídla ze železobetonu - beton C30/37 - XC4, XF2, XD1</t>
  </si>
  <si>
    <t>křídla: (16,8+16,7+14,9)*0,53 = 25,652 =&gt; A _x000d_
dobetonávka kotvení stávajícího křídla:0,6m2*4,00 = 2,400 =&gt; B _x000d_
Celkem: A+B = 28,052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</si>
  <si>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</si>
  <si>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</si>
  <si>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</si>
  <si>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 xml:space="preserve">3% vyztužení z pol.č. 333325:  28,052*7,85*0,03 = 6,606 =&gt; A</t>
  </si>
  <si>
    <t>389325</t>
  </si>
  <si>
    <t>MOSTNÍ RÁMOVÉ KONSTRUKCE ZE ŽELEZOBETONU C30/37</t>
  </si>
  <si>
    <t>- železobetonová nosná rámová konstrukce - beton C30/37 - XC4, XF2, XD1</t>
  </si>
  <si>
    <t>dříky:3,16*0,8*9,2*2 = 46,515 =&gt; A _x000d_
deska:4,4m2*9,60 = 42,240 =&gt; B _x000d_
Celkem: A+B = 88,755 =&gt; C</t>
  </si>
  <si>
    <t>389365</t>
  </si>
  <si>
    <t>VÝZTUŽ MOSTNÍ RÁMOVÉ KONSTRUKCE Z OCELI 10505, B500B</t>
  </si>
  <si>
    <t xml:space="preserve">3% vyztužení  z pol.č. 389325:  88,755*7,85*0,03 = 20,902 =&gt; A</t>
  </si>
  <si>
    <t>4 - Vodorovné konstrukce</t>
  </si>
  <si>
    <t>451311</t>
  </si>
  <si>
    <t>PODKL A VÝPLŇ VRSTVY Z PROST BET DO C8/10</t>
  </si>
  <si>
    <t>- podkladní beton pod základy C8/10 - X0, tl. 100 mm</t>
  </si>
  <si>
    <t>(3,0+0,15+0,15)*(9,92+0,15+0,15)*0,1 = 3,373 =&gt; A _x000d_
((3,0+0,15+0,15)*(9,92+0,15+0,15)*0,1)+(0,8*0,1) = 3,453 =&gt; B _x000d_
A+B = 6,826 =&gt; C</t>
  </si>
  <si>
    <t>451312</t>
  </si>
  <si>
    <t>PODKLADNÍ A VÝPLŇOVÉ VRSTVY Z PROSTÉHO BETONU C12/15</t>
  </si>
  <si>
    <t>- podkladní beton pod drenáž</t>
  </si>
  <si>
    <t xml:space="preserve">pod drenáží:  (20,1m2+17,1m2)*0,30 = 11,160 =&gt; A</t>
  </si>
  <si>
    <t>451314</t>
  </si>
  <si>
    <t>PODKLADNÍ A VÝPLŇOVÉ VRSTVY Z PROSTÉHO BETONU C25/30</t>
  </si>
  <si>
    <t>- podkladní beton pod zámkovou dlažbu</t>
  </si>
  <si>
    <t>pod zádlažbu z pol.č.582621:5,0m2*0,10 = 0,500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</si>
  <si>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</si>
  <si>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</si>
  <si>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</si>
  <si>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- podkladní betony</t>
  </si>
  <si>
    <t>pod dlažbu z lom.kamene (z pol.č.465512)_x000d_
odláždění koryta:95,0m2*0,10 = 9,500 =&gt; A _x000d_
odláždění svahu:45,4m2*1,2*0,10 = 5,448 =&gt; B _x000d_
zádlažba:(4,2m2+4,4m2+4,5m2)*0,10 = 1,310 =&gt; C _x000d_
Celkem: A+B+C = 16,258 =&gt; D</t>
  </si>
  <si>
    <t>45157</t>
  </si>
  <si>
    <t>PODKLADNÍ A VÝPLŇOVÉ VRSTVY Z KAMENIVA TĚŽENÉHO</t>
  </si>
  <si>
    <t>pod dlažbu z lom.kamene (z pol.č.465512)_x000d_
odláždění koryta:95,0m2*0,10 = 9,500 =&gt; A _x000d_
odláždění svahu:45,4m2*1,2*0,10 = 5,448 =&gt; B _x000d_
zádlažba:(4,2m2+4,4m2+4,5m2)*0,10 = 1,310 =&gt; C _x000d_
A+B+C = 16,258 =&gt; D</t>
  </si>
  <si>
    <t>položka zahrnuje dodávku předepsaného kameniva, mimostaveništní a vnitrostaveništní dopravu a jeho uložení
není-li v zadávací dokumentaci uvedeno jinak, jedná se o nakupovaný materiál</t>
  </si>
  <si>
    <t>45860</t>
  </si>
  <si>
    <t>VÝPLŇ ZA OPĚRAMI A ZDMI Z MEZEROVITÉHO BETONU</t>
  </si>
  <si>
    <t>přechodový klín z mezerovitého betonu:3,75m2*(9,50+8,14) = 66,150 =&gt; A</t>
  </si>
  <si>
    <t>položka zahrnuje:
- dodávku mezerovitého betonu předepsané kvality a zásyp se zhutněním včetně mimostaveništní a vnitrostaveništní dopravy</t>
  </si>
  <si>
    <t>461315</t>
  </si>
  <si>
    <t>PATKY Z PROSTÉHO BETONU C30/37</t>
  </si>
  <si>
    <t>patní prahy:(8,10+6,20+6,20)*0,5*0,8 = 8,200 =&gt; A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</si>
  <si>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</si>
  <si>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46251</t>
  </si>
  <si>
    <t>ZÁHOZ Z LOMOVÉHO KAMENE</t>
  </si>
  <si>
    <t>kamenný zához tl.0,5m:(6,00+6,00)*1,50*0,50 = 9,000 =&gt; A</t>
  </si>
  <si>
    <t>položka zahrnuje:
- dodávku a zához lomového kamene předepsané frakce včetně mimostaveništní a vnitrostaveništní dopravy
není-li v zadávací dokumentaci uvedeno jinak, jedná se o nakupovaný materiál</t>
  </si>
  <si>
    <t>46511</t>
  </si>
  <si>
    <t>DLAŽBY Z DÍLCŮ BETONOVÝCH</t>
  </si>
  <si>
    <t>- zpětné osazení dlažby u popelnice do betonu _x000d_
- včetně zřízení podkladu (podkladního betonového lože tl. 200 mm) _x000d_
- využití stávajících dlaždic, včetně naložení a dovozu z deponie</t>
  </si>
  <si>
    <t>2*1*0,2 = 0,400 =&gt; A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</si>
  <si>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</si>
  <si>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465512</t>
  </si>
  <si>
    <t>DLAŽBY Z LOMOVÉHO KAMENE NA MC</t>
  </si>
  <si>
    <t>- dlažba z lomového kamene do betonového lože, včetně betonového lože tl. min. 200 mm z betonu C25/30_x000d_
- včetně spárování a vyplnění spár MC případně s vyklínováním dle technické specifikace</t>
  </si>
  <si>
    <t>odláždění koryta:95,0m2*0,20 = 19,000 =&gt; A _x000d_
odláždění svahu:45,4m2*1,2*0,20 = 10,896 =&gt; B _x000d_
zádlažba:(4,2m2+4,4m2+4,5m2)*0,20 = 2,620 =&gt; C _x000d_
Celkem: A+B+C = 32,516 =&gt; D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</si>
  <si>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</si>
  <si>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</si>
  <si>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</si>
  <si>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(9,00+8,0)*0,50*1,00 = 8,500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</si>
  <si>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</si>
  <si>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</si>
  <si>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56330</t>
  </si>
  <si>
    <t>VOZOVKOVÉ VRSTVY ZE ŠTĚRKODRTI</t>
  </si>
  <si>
    <t>pod zámkovou dlažbu</t>
  </si>
  <si>
    <t xml:space="preserve">pod zádlažbu z pol.č.582621:  5,0m2*0,10 = 0,500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</si>
  <si>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</si>
  <si>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</si>
  <si>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</si>
  <si>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ŠDA tl. 150 mm ve dvou vrstvách</t>
  </si>
  <si>
    <t>mimo most:_x000d_
(155,6m2+127,5m2) = 283,100 =&gt; A _x000d_
(155,6m2+127,5m2) = 283,100 =&gt; B _x000d_
A+B = 566,200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</si>
  <si>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</si>
  <si>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572121</t>
  </si>
  <si>
    <t>INFILTRAČNÍ POSTŘIK ASFALTOVÝ DO 1,0KG/M2</t>
  </si>
  <si>
    <t xml:space="preserve">PI - C   0,8 KG/M2</t>
  </si>
  <si>
    <t>mimo most:155,6m2+127,5m2 = 283,100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</si>
  <si>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</si>
  <si>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</si>
  <si>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</si>
  <si>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PS - C  0,35 KG/M2</t>
  </si>
  <si>
    <t>mimo most:_x000d_
155,6m2+123,0m2 = 278,600 =&gt; A _x000d_
155,6m2+127,5m2 = 283,100 =&gt; B _x000d_
na mostě:9,60*(8,20-0,50)*2vrstvy = 147,840 =&gt; C _x000d_
Celkem: A+B+C = 709,540 =&gt; D</t>
  </si>
  <si>
    <t>574A34</t>
  </si>
  <si>
    <t>ASFALTOVÝ BETON PRO OBRUSNÉ VRSTVY ACO 11+ TL. 40MM</t>
  </si>
  <si>
    <t>ACO 11+</t>
  </si>
  <si>
    <t>mimo most:155,6m2+123,0m2 = 278,600 =&gt; A _x000d_
na mostě:9,60*(8,20-0,50)+9,60*(8,20-0,15) = 151,200 =&gt; B _x000d_
Celkem: A+B = 429,800 =&gt; C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</si>
  <si>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</si>
  <si>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</si>
  <si>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</si>
  <si>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</t>
  </si>
  <si>
    <t>mimo most:155,6m2+123,0m2 = 278,600 =&gt; A _x000d_
na mostě:9,60*(8,20-0,42) = 74,688 =&gt; B _x000d_
Celkem: A+B = 353,288 =&gt; C</t>
  </si>
  <si>
    <t>574E46</t>
  </si>
  <si>
    <t>ASFALTOVÝ BETON PRO PODKLADNÍ VRSTVY ACP 16+, 16S TL. 50MM</t>
  </si>
  <si>
    <t>ACP 16+ 50/70</t>
  </si>
  <si>
    <t>575C03</t>
  </si>
  <si>
    <t>LITÝ ASFALT MA IV (OCHRANA MOSTNÍ IZOLACE) 11</t>
  </si>
  <si>
    <t>- odvodňovací proužek</t>
  </si>
  <si>
    <t>odvodňovací proužek_x000d_
horní vrstva:18,00*0,47*0,03 = 0,254 =&gt; A _x000d_
prostřední vrstva:18,00*0,42*0,06 = 0,454 =&gt; B _x000d_
Celkem: A+B = 0,708 =&gt; C</t>
  </si>
  <si>
    <t>57621</t>
  </si>
  <si>
    <t>POSYP KAMENIVEM DRCENÝM 5KG/M2</t>
  </si>
  <si>
    <t xml:space="preserve">na infiltr. postřik dle pol.č.572121:  283,1m2 = 283,100 =&gt; A</t>
  </si>
  <si>
    <t>- dodání kameniva předepsané kvality a zrnitosti
- posyp předepsaným množstvím</t>
  </si>
  <si>
    <t>582621</t>
  </si>
  <si>
    <t>KRYTY Z BETON DLAŽDIC SE ZÁMKEM ŠEDÝCH TL 60MM DO LOŽE Z MC</t>
  </si>
  <si>
    <t>zádlažba:5,0m2 = 5,000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</si>
  <si>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</si>
  <si>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6 - Úpravy povrchů, podlahy, výplně otvorů</t>
  </si>
  <si>
    <t>626122</t>
  </si>
  <si>
    <t>REPROFILACE PODHLEDŮ, SVISLÝCH PLOCH SANAČNÍ MALTOU DVOUVRST TL 50MM</t>
  </si>
  <si>
    <t>křídlo dle pol.č.938542:15,0m2 = 15,000 =&gt; A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</si>
  <si>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</si>
  <si>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</si>
  <si>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</si>
  <si>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62652</t>
  </si>
  <si>
    <t>OCHRANA VÝZTUŽE PŘI NEDOSTATEČNÉM KRYTÍ</t>
  </si>
  <si>
    <t>cca 50% sanované plochy:0,5*15,0m2 = 7,500 =&gt; A</t>
  </si>
  <si>
    <t>položka zahrnuje:
dodávku veškerého materiálu potřebného pro předepsanou úpravu v předepsané kvalitě
položení vrstvy v předepsané tloušťce
potřebná lešení a podpěrné konstrukce</t>
  </si>
  <si>
    <t>7 - Přidružená stavební výroba</t>
  </si>
  <si>
    <t>711111</t>
  </si>
  <si>
    <t>IZOLACE BĚŽNÝCH KONSTRUKCÍ PROTI ZEMNÍ VLHKOSTI ASFALTOVÝMI NÁTĚRY</t>
  </si>
  <si>
    <t>- betonové konstrukce na styku se zeminou_x000d_
- 2x PN + 1x AN</t>
  </si>
  <si>
    <t xml:space="preserve">rub dříků opěr:  _x000d_
(4,066*9,5+4,054*8,14) = 71,627 =&gt; A _x000d_
rub křídel: _x000d_
15*3 = 45,000 =&gt; B _x000d_
A+B = 116,627 =&gt; C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</si>
  <si>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</si>
  <si>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711442</t>
  </si>
  <si>
    <t>IZOLACE MOSTOVEK CELOPLOŠNÁ ASFALTOVÝMI PÁSY S PEČETÍCÍ VRSTVOU</t>
  </si>
  <si>
    <t>- včetně přípravy mostovky pod izolaci (broušení, brokování .... atd.)</t>
  </si>
  <si>
    <t>9,60*9,22 = 88,512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</si>
  <si>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</si>
  <si>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</si>
  <si>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</si>
  <si>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- ochrana izolace pod římsou</t>
  </si>
  <si>
    <t>pod římsami:2*0,675*9,60 = 12,960 =&gt; A</t>
  </si>
  <si>
    <t xml:space="preserve">položka zahrnuje:
- dodání  předepsaného ochranného materiálu
- zřízení ochrany izolace</t>
  </si>
  <si>
    <t>711509</t>
  </si>
  <si>
    <t>OCHRANA IZOLACE NA POVRCHU TEXTILIÍ</t>
  </si>
  <si>
    <t>300 G/M2</t>
  </si>
  <si>
    <t>78382</t>
  </si>
  <si>
    <t>NÁTĚRY BETON KONSTR TYP S2 (OS-B)</t>
  </si>
  <si>
    <t>nátěr NK a křídel:0,64*14,56+0,80*20,05 = 25,358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</si>
  <si>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</si>
  <si>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</si>
  <si>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</si>
  <si>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říms:0,90*(14,56+20,05) = 31,149 =&gt; A</t>
  </si>
  <si>
    <t>8 - Potrubí</t>
  </si>
  <si>
    <t>87533</t>
  </si>
  <si>
    <t>POTRUBÍ DREN Z TRUB PLAST DN DO 150MM</t>
  </si>
  <si>
    <t>drenáž za opěrou včetně vyústění a prostupu skrz křídlo:10,16+8,83 = 18,990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</si>
  <si>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</si>
  <si>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</si>
  <si>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</si>
  <si>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- rezervní chráničky v římse DN 100</t>
  </si>
  <si>
    <t xml:space="preserve">v římsách:  22,05+16,56 = 38,610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</si>
  <si>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</si>
  <si>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9 - Ostatní konstrukce a práce</t>
  </si>
  <si>
    <t>9112A3</t>
  </si>
  <si>
    <t>ZÁBRADLÍ MOSTNÍ S VODOR MADLY - DEMONTÁŽ S PŘESUNEM</t>
  </si>
  <si>
    <t>- demontáž stávajícího mostního zábradlí, včetně odvozu do sběrných surovin</t>
  </si>
  <si>
    <t>10,2+11,8 = 22,000 =&gt; A</t>
  </si>
  <si>
    <t>položka zahrnuje:
- demontáž a odstranění zařízení
- jeho odvoz na předepsané místo</t>
  </si>
  <si>
    <t>9113A3</t>
  </si>
  <si>
    <t>SVODIDLO OCEL SILNIČ JEDNOSTR, ÚROVEŇ ZADRŽ N1, N2 - DEMONTÁŽ S PŘESUNEM</t>
  </si>
  <si>
    <t>- demontáž stávajícího svodidla, včetně odvozu do sběrných surovin</t>
  </si>
  <si>
    <t>16,0+12,0+3 = 31,000 =&gt; A</t>
  </si>
  <si>
    <t>9113B1</t>
  </si>
  <si>
    <t>SVODIDLO OCEL SILNIČ JEDNOSTR, ÚROVEŇ ZADRŽ H1 -DODÁVKA A MONTÁŽ</t>
  </si>
  <si>
    <t>- nové silniční svodidlo před a za mostem_x000d_
- včetně deformačního prvku ukončení svodidla (typu tlumič nárazu, energetická absorpční koncovka aj.) - 1ks _x000d_
- včetně napojení na stávajícího svodidla směr Kynšperk nad Ohří</t>
  </si>
  <si>
    <t>16,0+12,0+8,0+3,0 = 39,000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</si>
  <si>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</si>
  <si>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9115C3</t>
  </si>
  <si>
    <t>SVODIDLO OCEL MOSTNÍ JEDNOSTR, ÚROVEŇ ZADRŽ H2 - DEMONTÁŽ S PŘESUNEM</t>
  </si>
  <si>
    <t>9,35+9,18 = 18,530 =&gt; A</t>
  </si>
  <si>
    <t>9117C1</t>
  </si>
  <si>
    <t>SVOD OCEL ZÁBRADEL ÚROVEŇ ZADRŽ H2 - DODÁVKA A MONTÁŽ</t>
  </si>
  <si>
    <t xml:space="preserve">- nové zábradelní  svodidlo H2 na mostě, bez výplně výšky min. 1,1 m</t>
  </si>
  <si>
    <t>14,56+20,05 = 34,610 =&gt; A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</si>
  <si>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</si>
  <si>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91345</t>
  </si>
  <si>
    <t>NIVELAČNÍ ZNAČKY KOVOVÉ</t>
  </si>
  <si>
    <t>2*5ks = 10,000 =&gt; A</t>
  </si>
  <si>
    <t>položka zahrnuje:
- dodání a osazení nivelační značky včetně nutných zemních prací
- vnitrostaveništní a mimostaveništní dopravu</t>
  </si>
  <si>
    <t>914113</t>
  </si>
  <si>
    <t>DOPRAVNÍ ZNAČKY ZÁKLADNÍ VELIKOSTI OCELOVÉ NEREFLEXNÍ - DEMONTÁŽ</t>
  </si>
  <si>
    <t>- demontáž stávajících dopravních značek - omezení tonáže 24t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</si>
  <si>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21t:  2 = 2,000 =&gt; A _x000d_
- dodatková tabulka: 2 = 2,000 =&gt; B _x000d_
- evidenční číslo mostu:  2 = 2,000 =&gt; C _x000d_
A+B+C = 6,000 =&gt; D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</si>
  <si>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</si>
  <si>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</si>
  <si>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</si>
  <si>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</si>
  <si>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2 = 2,000 =&gt; A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</si>
  <si>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</si>
  <si>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</si>
  <si>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</si>
  <si>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</si>
  <si>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</si>
  <si>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</si>
  <si>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</si>
  <si>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</t>
  </si>
  <si>
    <t>položka zahrnuje:
- dodávku a montáž značek v požadovaném provedení</t>
  </si>
  <si>
    <t>915211</t>
  </si>
  <si>
    <t>VODOROVNÉ DOPRAVNÍ ZNAČENÍ PLASTEM HLADKÉ - DODÁVKA A POKLÁDKA</t>
  </si>
  <si>
    <t>- vodorovné dopravní značení, včetně předznačení</t>
  </si>
  <si>
    <t>V4 (0.125): 45,4*0,125*2 = 11,350 =&gt; A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</si>
  <si>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</si>
  <si>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</si>
  <si>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</si>
  <si>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- včetně podkladního lože z betonu C25/30</t>
  </si>
  <si>
    <t>19,0+2,0+16,0+17,0 = 54,000 =&gt; A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</si>
  <si>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</si>
  <si>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</si>
  <si>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</si>
  <si>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5,0+5,0+5,0+3,0 = 18,000 =&gt; A</t>
  </si>
  <si>
    <t>919113</t>
  </si>
  <si>
    <t>ŘEZÁNÍ ASFALTOVÉHO KRYTU VOZOVEK TL DO 150MM</t>
  </si>
  <si>
    <t>ve vozovce:2*8,20 = 16,400 =&gt; A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</si>
  <si>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</si>
  <si>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</si>
  <si>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</si>
  <si>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 xml:space="preserve">dle pol. č. 919113:  16,4 = 16,400 =&gt; A _x000d_
podél říms a odvodň. proužku:  14,56+20,05+8,8+9,2 = 52,610 =&gt; B _x000d_
dle pol.č. 113766:  16,4 = 16,400 =&gt; C _x000d_
A+B+C = 85,410 =&gt; D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</si>
  <si>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</si>
  <si>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</si>
  <si>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</si>
  <si>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skluz:4,75m = 4,750 =&gt; A _x000d_
u stáv. kam. plotu:4,8m = 4,800 =&gt; B _x000d_
Celkem: A+B = 9,550 =&gt; C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</si>
  <si>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</si>
  <si>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93639</t>
  </si>
  <si>
    <t>ZAÚSTĚNÍ SKLUZŮ (VČET DLAŽBY Z LOM KAMENE)</t>
  </si>
  <si>
    <t>- kompletní dodávka, včetně zřízení betonového vývařiště rozměru 1,6 x 2,1 m, včetně vydláždění vývařiště lomovým kamenem do betonu</t>
  </si>
  <si>
    <t>Položka zahrnuje veškerý materiál, výrobky a polotovary, včetně mimostaveništní a vnitrostaveništní dopravy (rovněž přesuny), včetně naložení a složení,případně s uložením.</t>
  </si>
  <si>
    <t>936541</t>
  </si>
  <si>
    <t>MOSTNÍ ODVODŇOVACÍ TRUBKA (POVRCHŮ IZOLACE) Z NEREZ OCELI</t>
  </si>
  <si>
    <t>- kompletní mostní odvodňovací souprava _x000d_
- odvodňovací trubička z korozivzdorné oceli prům. 54/2 s talířem prům. 200 mm_x000d_
- včetně chráničky PE DN 60 s límcem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</si>
  <si>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</si>
  <si>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938542</t>
  </si>
  <si>
    <t>OČIŠTĚNÍ BETON KONSTR OTRYSKÁNÍM TLAK VODOU DO 500 BARŮ</t>
  </si>
  <si>
    <t xml:space="preserve">otryskání křídla:  15,0m2 = 15,000 =&gt; A</t>
  </si>
  <si>
    <t>položka zahrnuje očištění předepsaným způsobem včetně odklizení vzniklého odpadu</t>
  </si>
  <si>
    <t>96616</t>
  </si>
  <si>
    <t>BOURÁNÍ KONSTRUKCÍ ZE ŽELEZOBETONU</t>
  </si>
  <si>
    <t>- stávající most včetně základů, říms a křídel _x000d_
- včetně naložení, odvozu a uložení na skládku _x000d_
- poplatek za uložení na skládce viz položka 014102.c</t>
  </si>
  <si>
    <t>7,9*8,6+9,7*12,4+0,9*4*2,5*3 = 215,220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</si>
  <si>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</si>
  <si>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966841</t>
  </si>
  <si>
    <t>ODSTRANĚNÍ OPLOCENÍ DŘEVĚNÉHO</t>
  </si>
  <si>
    <t>- odstranění stávajícího oplocení u popelnice _x000d_
- včetně uložení na deponii po dobo stavby pro zpětné osazení _x000d_
- zpětné osazení oplocení do nové polohy, včetně ukotvení (patek, kotvení .... apod.)</t>
  </si>
  <si>
    <t>1+1 = 2,000 =&gt; A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</si>
  <si>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</si>
  <si>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</si>
  <si>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</si>
  <si>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- odstranění stávající izolace _x000d_
- včetně naložení, odvozu a uložení na skládku _x000d_
- poplatek za uložení na skládce viz položka 014132</t>
  </si>
  <si>
    <t>94,0m2 = 94,000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</si>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</sst>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3" fillId="3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0+('0 - 000'!S5+'1 - 201'!S5)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0+('0 - 000'!S6+'1 - 201'!S6)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0+('0 - 000'!S7+'1 - 201'!S7)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SUM(D20,D22)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4" t="s">
        <v>20</v>
      </c>
      <c r="D20" s="25">
        <f>SUM(D21)</f>
        <v>0</v>
      </c>
      <c r="E20" s="26"/>
      <c r="F20" s="25">
        <f>SUM(F21)</f>
        <v>0</v>
      </c>
      <c r="G20" s="13"/>
      <c r="H20" s="2"/>
      <c r="I20" s="2"/>
    </row>
    <row r="21" thickBot="1" ht="13.5">
      <c r="A21" s="10"/>
      <c r="B21" s="27" t="s">
        <v>21</v>
      </c>
      <c r="C21" s="28" t="s">
        <v>20</v>
      </c>
      <c r="D21" s="29">
        <f>'0 - 000'!J10</f>
        <v>0</v>
      </c>
      <c r="E21" s="30"/>
      <c r="F21" s="29">
        <f>('0 - 000'!J11)</f>
        <v>0</v>
      </c>
      <c r="G21" s="13"/>
      <c r="H21" s="2"/>
      <c r="I21" s="2"/>
      <c r="S21" s="9">
        <f>ROUND('0 - 000'!S11,4)</f>
        <v>0</v>
      </c>
    </row>
    <row r="22" thickTop="1" ht="13.5">
      <c r="A22" s="10"/>
      <c r="B22" s="31" t="s">
        <v>22</v>
      </c>
      <c r="C22" s="31" t="s">
        <v>23</v>
      </c>
      <c r="D22" s="32">
        <f>SUM(D23)</f>
        <v>0</v>
      </c>
      <c r="E22" s="26"/>
      <c r="F22" s="32">
        <f>SUM(F23)</f>
        <v>0</v>
      </c>
      <c r="G22" s="13"/>
      <c r="H22" s="2"/>
      <c r="I22" s="2"/>
    </row>
    <row r="23" thickBot="1" ht="13.5">
      <c r="A23" s="10"/>
      <c r="B23" s="27" t="s">
        <v>24</v>
      </c>
      <c r="C23" s="28" t="s">
        <v>23</v>
      </c>
      <c r="D23" s="29">
        <f>'1 - 201'!J10</f>
        <v>0</v>
      </c>
      <c r="E23" s="30"/>
      <c r="F23" s="29">
        <f>('1 - 201'!J11)</f>
        <v>0</v>
      </c>
      <c r="G23" s="13"/>
      <c r="H23" s="2"/>
      <c r="I23" s="2"/>
      <c r="S23" s="9">
        <f>ROUND('1 - 201'!S11,4)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0'!A11" display="   └ 000 ꜛ"/>
    <hyperlink ref="B23" location="'1 - 201'!A11" display="   └ 201 ꜛ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4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0+(H80)</f>
        <v>0</v>
      </c>
    </row>
    <row r="8" ht="14" customHeight="1">
      <c r="A8" s="4"/>
      <c r="B8" s="35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6" t="s">
        <v>27</v>
      </c>
      <c r="J10" s="37">
        <f>0+H81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</v>
      </c>
      <c r="B11" s="1"/>
      <c r="C11" s="1"/>
      <c r="D11" s="1"/>
      <c r="E11" s="1"/>
      <c r="F11" s="1"/>
      <c r="G11" s="36"/>
      <c r="H11" s="1"/>
      <c r="I11" s="36" t="s">
        <v>29</v>
      </c>
      <c r="J11" s="37">
        <f>ROUND(0+((H80)*1.21),2)</f>
        <v>0</v>
      </c>
      <c r="K11" s="1"/>
      <c r="L11" s="1"/>
      <c r="M11" s="13"/>
      <c r="N11" s="2"/>
      <c r="O11" s="2"/>
      <c r="P11" s="2"/>
      <c r="Q11" s="38">
        <f>IF(SUM(K20)&gt;0,ROUND(SUM(S20)/SUM(K20)-1,8),0)</f>
        <v>0</v>
      </c>
      <c r="R11" s="9">
        <f>AVERAGE(J80)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6"/>
      <c r="H13" s="1"/>
      <c r="I13" s="36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6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3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9" t="s">
        <v>31</v>
      </c>
      <c r="C19" s="39"/>
      <c r="D19" s="39"/>
      <c r="E19" s="39" t="s">
        <v>32</v>
      </c>
      <c r="F19" s="39"/>
      <c r="G19" s="40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1">
        <v>0</v>
      </c>
      <c r="C20" s="1"/>
      <c r="D20" s="1"/>
      <c r="E20" s="42" t="s">
        <v>33</v>
      </c>
      <c r="F20" s="1"/>
      <c r="G20" s="1"/>
      <c r="H20" s="1"/>
      <c r="I20" s="1"/>
      <c r="J20" s="1"/>
      <c r="K20" s="43">
        <f>0+J26+J32+J38+J44+J50+J56+J62+J68+J74</f>
        <v>0</v>
      </c>
      <c r="L20" s="43">
        <f>0+L80</f>
        <v>0</v>
      </c>
      <c r="M20" s="13"/>
      <c r="N20" s="2"/>
      <c r="O20" s="2"/>
      <c r="P20" s="2"/>
      <c r="Q20" s="2"/>
      <c r="S20" s="9">
        <f>S80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3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9" t="s">
        <v>35</v>
      </c>
      <c r="C24" s="39" t="s">
        <v>31</v>
      </c>
      <c r="D24" s="39" t="s">
        <v>36</v>
      </c>
      <c r="E24" s="39" t="s">
        <v>32</v>
      </c>
      <c r="F24" s="39" t="s">
        <v>37</v>
      </c>
      <c r="G24" s="40" t="s">
        <v>38</v>
      </c>
      <c r="H24" s="23" t="s">
        <v>39</v>
      </c>
      <c r="I24" s="23" t="s">
        <v>40</v>
      </c>
      <c r="J24" s="23" t="s">
        <v>17</v>
      </c>
      <c r="K24" s="40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4" t="s">
        <v>42</v>
      </c>
      <c r="C25" s="1"/>
      <c r="D25" s="1"/>
      <c r="E25" s="1"/>
      <c r="F25" s="1"/>
      <c r="G25" s="1"/>
      <c r="H25" s="45"/>
      <c r="I25" s="1"/>
      <c r="J25" s="45"/>
      <c r="K25" s="1"/>
      <c r="L25" s="1"/>
      <c r="M25" s="13"/>
      <c r="N25" s="2"/>
      <c r="O25" s="2"/>
      <c r="P25" s="2"/>
      <c r="Q25" s="2"/>
    </row>
    <row r="26">
      <c r="A26" s="10"/>
      <c r="B26" s="46">
        <v>1</v>
      </c>
      <c r="C26" s="47" t="s">
        <v>43</v>
      </c>
      <c r="D26" s="47" t="s">
        <v>7</v>
      </c>
      <c r="E26" s="47" t="s">
        <v>44</v>
      </c>
      <c r="F26" s="47" t="s">
        <v>7</v>
      </c>
      <c r="G26" s="48" t="s">
        <v>45</v>
      </c>
      <c r="H26" s="49">
        <v>1</v>
      </c>
      <c r="I26" s="50">
        <v>0</v>
      </c>
      <c r="J26" s="51">
        <f>ROUND(H26*I26,2)</f>
        <v>0</v>
      </c>
      <c r="K26" s="52">
        <v>0.20999999999999999</v>
      </c>
      <c r="L26" s="53">
        <f>ROUND(J26*1.21,2)</f>
        <v>0</v>
      </c>
      <c r="M26" s="13"/>
      <c r="N26" s="2"/>
      <c r="O26" s="2"/>
      <c r="P26" s="2"/>
      <c r="Q26" s="38">
        <f>IF(ISNUMBER(K26),IF(H26&gt;0,IF(I26&gt;0,J26,0),0),0)</f>
        <v>0</v>
      </c>
      <c r="R26" s="9">
        <f>IF(ISNUMBER(K26)=FALSE,J26,0)</f>
        <v>0</v>
      </c>
    </row>
    <row r="27" ht="114.75">
      <c r="A27" s="10"/>
      <c r="B27" s="54" t="s">
        <v>46</v>
      </c>
      <c r="C27" s="1"/>
      <c r="D27" s="1"/>
      <c r="E27" s="55" t="s">
        <v>47</v>
      </c>
      <c r="F27" s="1"/>
      <c r="G27" s="1"/>
      <c r="H27" s="45"/>
      <c r="I27" s="1"/>
      <c r="J27" s="45"/>
      <c r="K27" s="1"/>
      <c r="L27" s="1"/>
      <c r="M27" s="13"/>
      <c r="N27" s="2"/>
      <c r="O27" s="2"/>
      <c r="P27" s="2"/>
      <c r="Q27" s="2"/>
    </row>
    <row r="28">
      <c r="A28" s="10"/>
      <c r="B28" s="54" t="s">
        <v>48</v>
      </c>
      <c r="C28" s="1"/>
      <c r="D28" s="1"/>
      <c r="E28" s="55" t="s">
        <v>49</v>
      </c>
      <c r="F28" s="1"/>
      <c r="G28" s="1"/>
      <c r="H28" s="45"/>
      <c r="I28" s="1"/>
      <c r="J28" s="45"/>
      <c r="K28" s="1"/>
      <c r="L28" s="1"/>
      <c r="M28" s="13"/>
      <c r="N28" s="2"/>
      <c r="O28" s="2"/>
      <c r="P28" s="2"/>
      <c r="Q28" s="2"/>
    </row>
    <row r="29">
      <c r="A29" s="10"/>
      <c r="B29" s="54" t="s">
        <v>50</v>
      </c>
      <c r="C29" s="1"/>
      <c r="D29" s="1"/>
      <c r="E29" s="55" t="s">
        <v>51</v>
      </c>
      <c r="F29" s="1"/>
      <c r="G29" s="1"/>
      <c r="H29" s="45"/>
      <c r="I29" s="1"/>
      <c r="J29" s="45"/>
      <c r="K29" s="1"/>
      <c r="L29" s="1"/>
      <c r="M29" s="13"/>
      <c r="N29" s="2"/>
      <c r="O29" s="2"/>
      <c r="P29" s="2"/>
      <c r="Q29" s="2"/>
    </row>
    <row r="30">
      <c r="A30" s="10"/>
      <c r="B30" s="54" t="s">
        <v>52</v>
      </c>
      <c r="C30" s="1"/>
      <c r="D30" s="1"/>
      <c r="E30" s="55" t="s">
        <v>53</v>
      </c>
      <c r="F30" s="1"/>
      <c r="G30" s="1"/>
      <c r="H30" s="45"/>
      <c r="I30" s="1"/>
      <c r="J30" s="45"/>
      <c r="K30" s="1"/>
      <c r="L30" s="1"/>
      <c r="M30" s="13"/>
      <c r="N30" s="2"/>
      <c r="O30" s="2"/>
      <c r="P30" s="2"/>
      <c r="Q30" s="2"/>
    </row>
    <row r="31" thickBot="1" ht="13.5">
      <c r="A31" s="10"/>
      <c r="B31" s="56" t="s">
        <v>54</v>
      </c>
      <c r="C31" s="30"/>
      <c r="D31" s="30"/>
      <c r="E31" s="28"/>
      <c r="F31" s="30"/>
      <c r="G31" s="30"/>
      <c r="H31" s="57"/>
      <c r="I31" s="30"/>
      <c r="J31" s="57"/>
      <c r="K31" s="30"/>
      <c r="L31" s="30"/>
      <c r="M31" s="13"/>
      <c r="N31" s="2"/>
      <c r="O31" s="2"/>
      <c r="P31" s="2"/>
      <c r="Q31" s="2"/>
    </row>
    <row r="32" thickTop="1" ht="13.5">
      <c r="A32" s="10"/>
      <c r="B32" s="46">
        <v>2</v>
      </c>
      <c r="C32" s="47" t="s">
        <v>55</v>
      </c>
      <c r="D32" s="47"/>
      <c r="E32" s="47" t="s">
        <v>56</v>
      </c>
      <c r="F32" s="47" t="s">
        <v>7</v>
      </c>
      <c r="G32" s="48" t="s">
        <v>45</v>
      </c>
      <c r="H32" s="58">
        <v>1</v>
      </c>
      <c r="I32" s="59">
        <v>0</v>
      </c>
      <c r="J32" s="60">
        <f>ROUND(H32*I32,2)</f>
        <v>0</v>
      </c>
      <c r="K32" s="61">
        <v>0.20999999999999999</v>
      </c>
      <c r="L32" s="62">
        <f>ROUND(J32*1.21,2)</f>
        <v>0</v>
      </c>
      <c r="M32" s="13"/>
      <c r="N32" s="2"/>
      <c r="O32" s="2"/>
      <c r="P32" s="2"/>
      <c r="Q32" s="38">
        <f>IF(ISNUMBER(K32),IF(H32&gt;0,IF(I32&gt;0,J32,0),0),0)</f>
        <v>0</v>
      </c>
      <c r="R32" s="9">
        <f>IF(ISNUMBER(K32)=FALSE,J32,0)</f>
        <v>0</v>
      </c>
    </row>
    <row r="33">
      <c r="A33" s="10"/>
      <c r="B33" s="54" t="s">
        <v>46</v>
      </c>
      <c r="C33" s="1"/>
      <c r="D33" s="1"/>
      <c r="E33" s="55" t="s">
        <v>57</v>
      </c>
      <c r="F33" s="1"/>
      <c r="G33" s="1"/>
      <c r="H33" s="45"/>
      <c r="I33" s="1"/>
      <c r="J33" s="45"/>
      <c r="K33" s="1"/>
      <c r="L33" s="1"/>
      <c r="M33" s="13"/>
      <c r="N33" s="2"/>
      <c r="O33" s="2"/>
      <c r="P33" s="2"/>
      <c r="Q33" s="2"/>
    </row>
    <row r="34">
      <c r="A34" s="10"/>
      <c r="B34" s="54" t="s">
        <v>48</v>
      </c>
      <c r="C34" s="1"/>
      <c r="D34" s="1"/>
      <c r="E34" s="55" t="s">
        <v>49</v>
      </c>
      <c r="F34" s="1"/>
      <c r="G34" s="1"/>
      <c r="H34" s="45"/>
      <c r="I34" s="1"/>
      <c r="J34" s="45"/>
      <c r="K34" s="1"/>
      <c r="L34" s="1"/>
      <c r="M34" s="13"/>
      <c r="N34" s="2"/>
      <c r="O34" s="2"/>
      <c r="P34" s="2"/>
      <c r="Q34" s="2"/>
    </row>
    <row r="35" ht="51">
      <c r="A35" s="10"/>
      <c r="B35" s="54" t="s">
        <v>50</v>
      </c>
      <c r="C35" s="1"/>
      <c r="D35" s="1"/>
      <c r="E35" s="55" t="s">
        <v>58</v>
      </c>
      <c r="F35" s="1"/>
      <c r="G35" s="1"/>
      <c r="H35" s="45"/>
      <c r="I35" s="1"/>
      <c r="J35" s="45"/>
      <c r="K35" s="1"/>
      <c r="L35" s="1"/>
      <c r="M35" s="13"/>
      <c r="N35" s="2"/>
      <c r="O35" s="2"/>
      <c r="P35" s="2"/>
      <c r="Q35" s="2"/>
    </row>
    <row r="36">
      <c r="A36" s="10"/>
      <c r="B36" s="54" t="s">
        <v>52</v>
      </c>
      <c r="C36" s="1"/>
      <c r="D36" s="1"/>
      <c r="E36" s="55" t="s">
        <v>53</v>
      </c>
      <c r="F36" s="1"/>
      <c r="G36" s="1"/>
      <c r="H36" s="45"/>
      <c r="I36" s="1"/>
      <c r="J36" s="45"/>
      <c r="K36" s="1"/>
      <c r="L36" s="1"/>
      <c r="M36" s="13"/>
      <c r="N36" s="2"/>
      <c r="O36" s="2"/>
      <c r="P36" s="2"/>
      <c r="Q36" s="2"/>
    </row>
    <row r="37" thickBot="1" ht="13.5">
      <c r="A37" s="10"/>
      <c r="B37" s="56" t="s">
        <v>54</v>
      </c>
      <c r="C37" s="30"/>
      <c r="D37" s="30"/>
      <c r="E37" s="28"/>
      <c r="F37" s="30"/>
      <c r="G37" s="30"/>
      <c r="H37" s="57"/>
      <c r="I37" s="30"/>
      <c r="J37" s="57"/>
      <c r="K37" s="30"/>
      <c r="L37" s="30"/>
      <c r="M37" s="13"/>
      <c r="N37" s="2"/>
      <c r="O37" s="2"/>
      <c r="P37" s="2"/>
      <c r="Q37" s="2"/>
    </row>
    <row r="38" thickTop="1" ht="13.5">
      <c r="A38" s="10"/>
      <c r="B38" s="46">
        <v>3</v>
      </c>
      <c r="C38" s="47" t="s">
        <v>59</v>
      </c>
      <c r="D38" s="47"/>
      <c r="E38" s="47" t="s">
        <v>60</v>
      </c>
      <c r="F38" s="47" t="s">
        <v>7</v>
      </c>
      <c r="G38" s="48" t="s">
        <v>45</v>
      </c>
      <c r="H38" s="58">
        <v>1</v>
      </c>
      <c r="I38" s="59">
        <v>0</v>
      </c>
      <c r="J38" s="60">
        <f>ROUND(H38*I38,2)</f>
        <v>0</v>
      </c>
      <c r="K38" s="61">
        <v>0.20999999999999999</v>
      </c>
      <c r="L38" s="62">
        <f>ROUND(J38*1.21,2)</f>
        <v>0</v>
      </c>
      <c r="M38" s="13"/>
      <c r="N38" s="2"/>
      <c r="O38" s="2"/>
      <c r="P38" s="2"/>
      <c r="Q38" s="38">
        <f>IF(ISNUMBER(K38),IF(H38&gt;0,IF(I38&gt;0,J38,0),0),0)</f>
        <v>0</v>
      </c>
      <c r="R38" s="9">
        <f>IF(ISNUMBER(K38)=FALSE,J38,0)</f>
        <v>0</v>
      </c>
    </row>
    <row r="39" ht="38.25">
      <c r="A39" s="10"/>
      <c r="B39" s="54" t="s">
        <v>46</v>
      </c>
      <c r="C39" s="1"/>
      <c r="D39" s="1"/>
      <c r="E39" s="55" t="s">
        <v>61</v>
      </c>
      <c r="F39" s="1"/>
      <c r="G39" s="1"/>
      <c r="H39" s="45"/>
      <c r="I39" s="1"/>
      <c r="J39" s="45"/>
      <c r="K39" s="1"/>
      <c r="L39" s="1"/>
      <c r="M39" s="13"/>
      <c r="N39" s="2"/>
      <c r="O39" s="2"/>
      <c r="P39" s="2"/>
      <c r="Q39" s="2"/>
    </row>
    <row r="40">
      <c r="A40" s="10"/>
      <c r="B40" s="54" t="s">
        <v>48</v>
      </c>
      <c r="C40" s="1"/>
      <c r="D40" s="1"/>
      <c r="E40" s="55" t="s">
        <v>49</v>
      </c>
      <c r="F40" s="1"/>
      <c r="G40" s="1"/>
      <c r="H40" s="45"/>
      <c r="I40" s="1"/>
      <c r="J40" s="45"/>
      <c r="K40" s="1"/>
      <c r="L40" s="1"/>
      <c r="M40" s="13"/>
      <c r="N40" s="2"/>
      <c r="O40" s="2"/>
      <c r="P40" s="2"/>
      <c r="Q40" s="2"/>
    </row>
    <row r="41" ht="153">
      <c r="A41" s="10"/>
      <c r="B41" s="54" t="s">
        <v>50</v>
      </c>
      <c r="C41" s="1"/>
      <c r="D41" s="1"/>
      <c r="E41" s="55" t="s">
        <v>62</v>
      </c>
      <c r="F41" s="1"/>
      <c r="G41" s="1"/>
      <c r="H41" s="45"/>
      <c r="I41" s="1"/>
      <c r="J41" s="45"/>
      <c r="K41" s="1"/>
      <c r="L41" s="1"/>
      <c r="M41" s="13"/>
      <c r="N41" s="2"/>
      <c r="O41" s="2"/>
      <c r="P41" s="2"/>
      <c r="Q41" s="2"/>
    </row>
    <row r="42">
      <c r="A42" s="10"/>
      <c r="B42" s="54" t="s">
        <v>52</v>
      </c>
      <c r="C42" s="1"/>
      <c r="D42" s="1"/>
      <c r="E42" s="55" t="s">
        <v>53</v>
      </c>
      <c r="F42" s="1"/>
      <c r="G42" s="1"/>
      <c r="H42" s="45"/>
      <c r="I42" s="1"/>
      <c r="J42" s="45"/>
      <c r="K42" s="1"/>
      <c r="L42" s="1"/>
      <c r="M42" s="13"/>
      <c r="N42" s="2"/>
      <c r="O42" s="2"/>
      <c r="P42" s="2"/>
      <c r="Q42" s="2"/>
    </row>
    <row r="43" thickBot="1" ht="13.5">
      <c r="A43" s="10"/>
      <c r="B43" s="56" t="s">
        <v>54</v>
      </c>
      <c r="C43" s="30"/>
      <c r="D43" s="30"/>
      <c r="E43" s="28"/>
      <c r="F43" s="30"/>
      <c r="G43" s="30"/>
      <c r="H43" s="57"/>
      <c r="I43" s="30"/>
      <c r="J43" s="57"/>
      <c r="K43" s="30"/>
      <c r="L43" s="30"/>
      <c r="M43" s="13"/>
      <c r="N43" s="2"/>
      <c r="O43" s="2"/>
      <c r="P43" s="2"/>
      <c r="Q43" s="2"/>
    </row>
    <row r="44" thickTop="1" ht="13.5">
      <c r="A44" s="10"/>
      <c r="B44" s="46">
        <v>4</v>
      </c>
      <c r="C44" s="47" t="s">
        <v>63</v>
      </c>
      <c r="D44" s="47"/>
      <c r="E44" s="47" t="s">
        <v>64</v>
      </c>
      <c r="F44" s="47" t="s">
        <v>7</v>
      </c>
      <c r="G44" s="48" t="s">
        <v>45</v>
      </c>
      <c r="H44" s="58">
        <v>1</v>
      </c>
      <c r="I44" s="59">
        <v>0</v>
      </c>
      <c r="J44" s="60">
        <f>ROUND(H44*I44,2)</f>
        <v>0</v>
      </c>
      <c r="K44" s="61">
        <v>0.20999999999999999</v>
      </c>
      <c r="L44" s="62">
        <f>ROUND(J44*1.21,2)</f>
        <v>0</v>
      </c>
      <c r="M44" s="13"/>
      <c r="N44" s="2"/>
      <c r="O44" s="2"/>
      <c r="P44" s="2"/>
      <c r="Q44" s="38">
        <f>IF(ISNUMBER(K44),IF(H44&gt;0,IF(I44&gt;0,J44,0),0),0)</f>
        <v>0</v>
      </c>
      <c r="R44" s="9">
        <f>IF(ISNUMBER(K44)=FALSE,J44,0)</f>
        <v>0</v>
      </c>
    </row>
    <row r="45" ht="25.5">
      <c r="A45" s="10"/>
      <c r="B45" s="54" t="s">
        <v>46</v>
      </c>
      <c r="C45" s="1"/>
      <c r="D45" s="1"/>
      <c r="E45" s="55" t="s">
        <v>65</v>
      </c>
      <c r="F45" s="1"/>
      <c r="G45" s="1"/>
      <c r="H45" s="45"/>
      <c r="I45" s="1"/>
      <c r="J45" s="45"/>
      <c r="K45" s="1"/>
      <c r="L45" s="1"/>
      <c r="M45" s="13"/>
      <c r="N45" s="2"/>
      <c r="O45" s="2"/>
      <c r="P45" s="2"/>
      <c r="Q45" s="2"/>
    </row>
    <row r="46">
      <c r="A46" s="10"/>
      <c r="B46" s="54" t="s">
        <v>48</v>
      </c>
      <c r="C46" s="1"/>
      <c r="D46" s="1"/>
      <c r="E46" s="55" t="s">
        <v>49</v>
      </c>
      <c r="F46" s="1"/>
      <c r="G46" s="1"/>
      <c r="H46" s="45"/>
      <c r="I46" s="1"/>
      <c r="J46" s="45"/>
      <c r="K46" s="1"/>
      <c r="L46" s="1"/>
      <c r="M46" s="13"/>
      <c r="N46" s="2"/>
      <c r="O46" s="2"/>
      <c r="P46" s="2"/>
      <c r="Q46" s="2"/>
    </row>
    <row r="47" ht="51">
      <c r="A47" s="10"/>
      <c r="B47" s="54" t="s">
        <v>50</v>
      </c>
      <c r="C47" s="1"/>
      <c r="D47" s="1"/>
      <c r="E47" s="55" t="s">
        <v>66</v>
      </c>
      <c r="F47" s="1"/>
      <c r="G47" s="1"/>
      <c r="H47" s="45"/>
      <c r="I47" s="1"/>
      <c r="J47" s="45"/>
      <c r="K47" s="1"/>
      <c r="L47" s="1"/>
      <c r="M47" s="13"/>
      <c r="N47" s="2"/>
      <c r="O47" s="2"/>
      <c r="P47" s="2"/>
      <c r="Q47" s="2"/>
    </row>
    <row r="48">
      <c r="A48" s="10"/>
      <c r="B48" s="54" t="s">
        <v>52</v>
      </c>
      <c r="C48" s="1"/>
      <c r="D48" s="1"/>
      <c r="E48" s="55" t="s">
        <v>53</v>
      </c>
      <c r="F48" s="1"/>
      <c r="G48" s="1"/>
      <c r="H48" s="45"/>
      <c r="I48" s="1"/>
      <c r="J48" s="45"/>
      <c r="K48" s="1"/>
      <c r="L48" s="1"/>
      <c r="M48" s="13"/>
      <c r="N48" s="2"/>
      <c r="O48" s="2"/>
      <c r="P48" s="2"/>
      <c r="Q48" s="2"/>
    </row>
    <row r="49" thickBot="1" ht="13.5">
      <c r="A49" s="10"/>
      <c r="B49" s="56" t="s">
        <v>54</v>
      </c>
      <c r="C49" s="30"/>
      <c r="D49" s="30"/>
      <c r="E49" s="28"/>
      <c r="F49" s="30"/>
      <c r="G49" s="30"/>
      <c r="H49" s="57"/>
      <c r="I49" s="30"/>
      <c r="J49" s="57"/>
      <c r="K49" s="30"/>
      <c r="L49" s="30"/>
      <c r="M49" s="13"/>
      <c r="N49" s="2"/>
      <c r="O49" s="2"/>
      <c r="P49" s="2"/>
      <c r="Q49" s="2"/>
    </row>
    <row r="50" thickTop="1" ht="13.5">
      <c r="A50" s="10"/>
      <c r="B50" s="46">
        <v>5</v>
      </c>
      <c r="C50" s="47" t="s">
        <v>67</v>
      </c>
      <c r="D50" s="47" t="s">
        <v>7</v>
      </c>
      <c r="E50" s="47" t="s">
        <v>68</v>
      </c>
      <c r="F50" s="47" t="s">
        <v>7</v>
      </c>
      <c r="G50" s="48" t="s">
        <v>45</v>
      </c>
      <c r="H50" s="58">
        <v>1</v>
      </c>
      <c r="I50" s="59">
        <v>0</v>
      </c>
      <c r="J50" s="60">
        <f>ROUND(H50*I50,2)</f>
        <v>0</v>
      </c>
      <c r="K50" s="61">
        <v>0.20999999999999999</v>
      </c>
      <c r="L50" s="62">
        <f>ROUND(J50*1.21,2)</f>
        <v>0</v>
      </c>
      <c r="M50" s="13"/>
      <c r="N50" s="2"/>
      <c r="O50" s="2"/>
      <c r="P50" s="2"/>
      <c r="Q50" s="38">
        <f>IF(ISNUMBER(K50),IF(H50&gt;0,IF(I50&gt;0,J50,0),0),0)</f>
        <v>0</v>
      </c>
      <c r="R50" s="9">
        <f>IF(ISNUMBER(K50)=FALSE,J50,0)</f>
        <v>0</v>
      </c>
    </row>
    <row r="51">
      <c r="A51" s="10"/>
      <c r="B51" s="54" t="s">
        <v>46</v>
      </c>
      <c r="C51" s="1"/>
      <c r="D51" s="1"/>
      <c r="E51" s="55" t="s">
        <v>69</v>
      </c>
      <c r="F51" s="1"/>
      <c r="G51" s="1"/>
      <c r="H51" s="45"/>
      <c r="I51" s="1"/>
      <c r="J51" s="45"/>
      <c r="K51" s="1"/>
      <c r="L51" s="1"/>
      <c r="M51" s="13"/>
      <c r="N51" s="2"/>
      <c r="O51" s="2"/>
      <c r="P51" s="2"/>
      <c r="Q51" s="2"/>
    </row>
    <row r="52">
      <c r="A52" s="10"/>
      <c r="B52" s="54" t="s">
        <v>48</v>
      </c>
      <c r="C52" s="1"/>
      <c r="D52" s="1"/>
      <c r="E52" s="55" t="s">
        <v>49</v>
      </c>
      <c r="F52" s="1"/>
      <c r="G52" s="1"/>
      <c r="H52" s="45"/>
      <c r="I52" s="1"/>
      <c r="J52" s="45"/>
      <c r="K52" s="1"/>
      <c r="L52" s="1"/>
      <c r="M52" s="13"/>
      <c r="N52" s="2"/>
      <c r="O52" s="2"/>
      <c r="P52" s="2"/>
      <c r="Q52" s="2"/>
    </row>
    <row r="53">
      <c r="A53" s="10"/>
      <c r="B53" s="54" t="s">
        <v>50</v>
      </c>
      <c r="C53" s="1"/>
      <c r="D53" s="1"/>
      <c r="E53" s="55" t="s">
        <v>70</v>
      </c>
      <c r="F53" s="1"/>
      <c r="G53" s="1"/>
      <c r="H53" s="45"/>
      <c r="I53" s="1"/>
      <c r="J53" s="45"/>
      <c r="K53" s="1"/>
      <c r="L53" s="1"/>
      <c r="M53" s="13"/>
      <c r="N53" s="2"/>
      <c r="O53" s="2"/>
      <c r="P53" s="2"/>
      <c r="Q53" s="2"/>
    </row>
    <row r="54">
      <c r="A54" s="10"/>
      <c r="B54" s="54" t="s">
        <v>52</v>
      </c>
      <c r="C54" s="1"/>
      <c r="D54" s="1"/>
      <c r="E54" s="55" t="s">
        <v>53</v>
      </c>
      <c r="F54" s="1"/>
      <c r="G54" s="1"/>
      <c r="H54" s="45"/>
      <c r="I54" s="1"/>
      <c r="J54" s="45"/>
      <c r="K54" s="1"/>
      <c r="L54" s="1"/>
      <c r="M54" s="13"/>
      <c r="N54" s="2"/>
      <c r="O54" s="2"/>
      <c r="P54" s="2"/>
      <c r="Q54" s="2"/>
    </row>
    <row r="55" thickBot="1" ht="13.5">
      <c r="A55" s="10"/>
      <c r="B55" s="56" t="s">
        <v>54</v>
      </c>
      <c r="C55" s="30"/>
      <c r="D55" s="30"/>
      <c r="E55" s="28"/>
      <c r="F55" s="30"/>
      <c r="G55" s="30"/>
      <c r="H55" s="57"/>
      <c r="I55" s="30"/>
      <c r="J55" s="57"/>
      <c r="K55" s="30"/>
      <c r="L55" s="30"/>
      <c r="M55" s="13"/>
      <c r="N55" s="2"/>
      <c r="O55" s="2"/>
      <c r="P55" s="2"/>
      <c r="Q55" s="2"/>
    </row>
    <row r="56" thickTop="1" ht="13.5">
      <c r="A56" s="10"/>
      <c r="B56" s="46">
        <v>6</v>
      </c>
      <c r="C56" s="47" t="s">
        <v>71</v>
      </c>
      <c r="D56" s="47" t="s">
        <v>7</v>
      </c>
      <c r="E56" s="47" t="s">
        <v>72</v>
      </c>
      <c r="F56" s="47" t="s">
        <v>7</v>
      </c>
      <c r="G56" s="48" t="s">
        <v>45</v>
      </c>
      <c r="H56" s="58">
        <v>1</v>
      </c>
      <c r="I56" s="59">
        <v>0</v>
      </c>
      <c r="J56" s="60">
        <f>ROUND(H56*I56,2)</f>
        <v>0</v>
      </c>
      <c r="K56" s="61">
        <v>0.20999999999999999</v>
      </c>
      <c r="L56" s="62">
        <f>ROUND(J56*1.21,2)</f>
        <v>0</v>
      </c>
      <c r="M56" s="13"/>
      <c r="N56" s="2"/>
      <c r="O56" s="2"/>
      <c r="P56" s="2"/>
      <c r="Q56" s="38">
        <f>IF(ISNUMBER(K56),IF(H56&gt;0,IF(I56&gt;0,J56,0),0),0)</f>
        <v>0</v>
      </c>
      <c r="R56" s="9">
        <f>IF(ISNUMBER(K56)=FALSE,J56,0)</f>
        <v>0</v>
      </c>
    </row>
    <row r="57" ht="38.25">
      <c r="A57" s="10"/>
      <c r="B57" s="54" t="s">
        <v>46</v>
      </c>
      <c r="C57" s="1"/>
      <c r="D57" s="1"/>
      <c r="E57" s="55" t="s">
        <v>73</v>
      </c>
      <c r="F57" s="1"/>
      <c r="G57" s="1"/>
      <c r="H57" s="45"/>
      <c r="I57" s="1"/>
      <c r="J57" s="45"/>
      <c r="K57" s="1"/>
      <c r="L57" s="1"/>
      <c r="M57" s="13"/>
      <c r="N57" s="2"/>
      <c r="O57" s="2"/>
      <c r="P57" s="2"/>
      <c r="Q57" s="2"/>
    </row>
    <row r="58">
      <c r="A58" s="10"/>
      <c r="B58" s="54" t="s">
        <v>48</v>
      </c>
      <c r="C58" s="1"/>
      <c r="D58" s="1"/>
      <c r="E58" s="55" t="s">
        <v>49</v>
      </c>
      <c r="F58" s="1"/>
      <c r="G58" s="1"/>
      <c r="H58" s="45"/>
      <c r="I58" s="1"/>
      <c r="J58" s="45"/>
      <c r="K58" s="1"/>
      <c r="L58" s="1"/>
      <c r="M58" s="13"/>
      <c r="N58" s="2"/>
      <c r="O58" s="2"/>
      <c r="P58" s="2"/>
      <c r="Q58" s="2"/>
    </row>
    <row r="59">
      <c r="A59" s="10"/>
      <c r="B59" s="54" t="s">
        <v>50</v>
      </c>
      <c r="C59" s="1"/>
      <c r="D59" s="1"/>
      <c r="E59" s="55" t="s">
        <v>70</v>
      </c>
      <c r="F59" s="1"/>
      <c r="G59" s="1"/>
      <c r="H59" s="45"/>
      <c r="I59" s="1"/>
      <c r="J59" s="45"/>
      <c r="K59" s="1"/>
      <c r="L59" s="1"/>
      <c r="M59" s="13"/>
      <c r="N59" s="2"/>
      <c r="O59" s="2"/>
      <c r="P59" s="2"/>
      <c r="Q59" s="2"/>
    </row>
    <row r="60">
      <c r="A60" s="10"/>
      <c r="B60" s="54" t="s">
        <v>52</v>
      </c>
      <c r="C60" s="1"/>
      <c r="D60" s="1"/>
      <c r="E60" s="55" t="s">
        <v>53</v>
      </c>
      <c r="F60" s="1"/>
      <c r="G60" s="1"/>
      <c r="H60" s="45"/>
      <c r="I60" s="1"/>
      <c r="J60" s="45"/>
      <c r="K60" s="1"/>
      <c r="L60" s="1"/>
      <c r="M60" s="13"/>
      <c r="N60" s="2"/>
      <c r="O60" s="2"/>
      <c r="P60" s="2"/>
      <c r="Q60" s="2"/>
    </row>
    <row r="61" thickBot="1" ht="13.5">
      <c r="A61" s="10"/>
      <c r="B61" s="56" t="s">
        <v>54</v>
      </c>
      <c r="C61" s="30"/>
      <c r="D61" s="30"/>
      <c r="E61" s="28"/>
      <c r="F61" s="30"/>
      <c r="G61" s="30"/>
      <c r="H61" s="57"/>
      <c r="I61" s="30"/>
      <c r="J61" s="57"/>
      <c r="K61" s="30"/>
      <c r="L61" s="30"/>
      <c r="M61" s="13"/>
      <c r="N61" s="2"/>
      <c r="O61" s="2"/>
      <c r="P61" s="2"/>
      <c r="Q61" s="2"/>
    </row>
    <row r="62" thickTop="1" ht="13.5">
      <c r="A62" s="10"/>
      <c r="B62" s="46">
        <v>7</v>
      </c>
      <c r="C62" s="47" t="s">
        <v>74</v>
      </c>
      <c r="D62" s="47"/>
      <c r="E62" s="47" t="s">
        <v>75</v>
      </c>
      <c r="F62" s="47" t="s">
        <v>7</v>
      </c>
      <c r="G62" s="48" t="s">
        <v>45</v>
      </c>
      <c r="H62" s="58">
        <v>1</v>
      </c>
      <c r="I62" s="59">
        <v>0</v>
      </c>
      <c r="J62" s="60">
        <f>ROUND(H62*I62,2)</f>
        <v>0</v>
      </c>
      <c r="K62" s="61">
        <v>0.20999999999999999</v>
      </c>
      <c r="L62" s="62">
        <f>ROUND(J62*1.21,2)</f>
        <v>0</v>
      </c>
      <c r="M62" s="13"/>
      <c r="N62" s="2"/>
      <c r="O62" s="2"/>
      <c r="P62" s="2"/>
      <c r="Q62" s="38">
        <f>IF(ISNUMBER(K62),IF(H62&gt;0,IF(I62&gt;0,J62,0),0),0)</f>
        <v>0</v>
      </c>
      <c r="R62" s="9">
        <f>IF(ISNUMBER(K62)=FALSE,J62,0)</f>
        <v>0</v>
      </c>
    </row>
    <row r="63" ht="25.5">
      <c r="A63" s="10"/>
      <c r="B63" s="54" t="s">
        <v>46</v>
      </c>
      <c r="C63" s="1"/>
      <c r="D63" s="1"/>
      <c r="E63" s="55" t="s">
        <v>76</v>
      </c>
      <c r="F63" s="1"/>
      <c r="G63" s="1"/>
      <c r="H63" s="45"/>
      <c r="I63" s="1"/>
      <c r="J63" s="45"/>
      <c r="K63" s="1"/>
      <c r="L63" s="1"/>
      <c r="M63" s="13"/>
      <c r="N63" s="2"/>
      <c r="O63" s="2"/>
      <c r="P63" s="2"/>
      <c r="Q63" s="2"/>
    </row>
    <row r="64">
      <c r="A64" s="10"/>
      <c r="B64" s="54" t="s">
        <v>48</v>
      </c>
      <c r="C64" s="1"/>
      <c r="D64" s="1"/>
      <c r="E64" s="55" t="s">
        <v>49</v>
      </c>
      <c r="F64" s="1"/>
      <c r="G64" s="1"/>
      <c r="H64" s="45"/>
      <c r="I64" s="1"/>
      <c r="J64" s="45"/>
      <c r="K64" s="1"/>
      <c r="L64" s="1"/>
      <c r="M64" s="13"/>
      <c r="N64" s="2"/>
      <c r="O64" s="2"/>
      <c r="P64" s="2"/>
      <c r="Q64" s="2"/>
    </row>
    <row r="65" ht="102">
      <c r="A65" s="10"/>
      <c r="B65" s="54" t="s">
        <v>50</v>
      </c>
      <c r="C65" s="1"/>
      <c r="D65" s="1"/>
      <c r="E65" s="55" t="s">
        <v>77</v>
      </c>
      <c r="F65" s="1"/>
      <c r="G65" s="1"/>
      <c r="H65" s="45"/>
      <c r="I65" s="1"/>
      <c r="J65" s="45"/>
      <c r="K65" s="1"/>
      <c r="L65" s="1"/>
      <c r="M65" s="13"/>
      <c r="N65" s="2"/>
      <c r="O65" s="2"/>
      <c r="P65" s="2"/>
      <c r="Q65" s="2"/>
    </row>
    <row r="66">
      <c r="A66" s="10"/>
      <c r="B66" s="54" t="s">
        <v>52</v>
      </c>
      <c r="C66" s="1"/>
      <c r="D66" s="1"/>
      <c r="E66" s="55" t="s">
        <v>53</v>
      </c>
      <c r="F66" s="1"/>
      <c r="G66" s="1"/>
      <c r="H66" s="45"/>
      <c r="I66" s="1"/>
      <c r="J66" s="45"/>
      <c r="K66" s="1"/>
      <c r="L66" s="1"/>
      <c r="M66" s="13"/>
      <c r="N66" s="2"/>
      <c r="O66" s="2"/>
      <c r="P66" s="2"/>
      <c r="Q66" s="2"/>
    </row>
    <row r="67" thickBot="1" ht="13.5">
      <c r="A67" s="10"/>
      <c r="B67" s="56" t="s">
        <v>54</v>
      </c>
      <c r="C67" s="30"/>
      <c r="D67" s="30"/>
      <c r="E67" s="28"/>
      <c r="F67" s="30"/>
      <c r="G67" s="30"/>
      <c r="H67" s="57"/>
      <c r="I67" s="30"/>
      <c r="J67" s="57"/>
      <c r="K67" s="30"/>
      <c r="L67" s="30"/>
      <c r="M67" s="13"/>
      <c r="N67" s="2"/>
      <c r="O67" s="2"/>
      <c r="P67" s="2"/>
      <c r="Q67" s="2"/>
    </row>
    <row r="68" thickTop="1" ht="13.5">
      <c r="A68" s="10"/>
      <c r="B68" s="46">
        <v>8</v>
      </c>
      <c r="C68" s="47" t="s">
        <v>78</v>
      </c>
      <c r="D68" s="47" t="s">
        <v>7</v>
      </c>
      <c r="E68" s="47" t="s">
        <v>79</v>
      </c>
      <c r="F68" s="47" t="s">
        <v>7</v>
      </c>
      <c r="G68" s="48" t="s">
        <v>45</v>
      </c>
      <c r="H68" s="58">
        <v>1</v>
      </c>
      <c r="I68" s="59">
        <v>0</v>
      </c>
      <c r="J68" s="60">
        <f>ROUND(H68*I68,2)</f>
        <v>0</v>
      </c>
      <c r="K68" s="61">
        <v>0.20999999999999999</v>
      </c>
      <c r="L68" s="62">
        <f>ROUND(J68*1.21,2)</f>
        <v>0</v>
      </c>
      <c r="M68" s="13"/>
      <c r="N68" s="2"/>
      <c r="O68" s="2"/>
      <c r="P68" s="2"/>
      <c r="Q68" s="38">
        <f>IF(ISNUMBER(K68),IF(H68&gt;0,IF(I68&gt;0,J68,0),0),0)</f>
        <v>0</v>
      </c>
      <c r="R68" s="9">
        <f>IF(ISNUMBER(K68)=FALSE,J68,0)</f>
        <v>0</v>
      </c>
    </row>
    <row r="69" ht="25.5">
      <c r="A69" s="10"/>
      <c r="B69" s="54" t="s">
        <v>46</v>
      </c>
      <c r="C69" s="1"/>
      <c r="D69" s="1"/>
      <c r="E69" s="55" t="s">
        <v>80</v>
      </c>
      <c r="F69" s="1"/>
      <c r="G69" s="1"/>
      <c r="H69" s="45"/>
      <c r="I69" s="1"/>
      <c r="J69" s="45"/>
      <c r="K69" s="1"/>
      <c r="L69" s="1"/>
      <c r="M69" s="13"/>
      <c r="N69" s="2"/>
      <c r="O69" s="2"/>
      <c r="P69" s="2"/>
      <c r="Q69" s="2"/>
    </row>
    <row r="70">
      <c r="A70" s="10"/>
      <c r="B70" s="54" t="s">
        <v>48</v>
      </c>
      <c r="C70" s="1"/>
      <c r="D70" s="1"/>
      <c r="E70" s="55" t="s">
        <v>49</v>
      </c>
      <c r="F70" s="1"/>
      <c r="G70" s="1"/>
      <c r="H70" s="45"/>
      <c r="I70" s="1"/>
      <c r="J70" s="45"/>
      <c r="K70" s="1"/>
      <c r="L70" s="1"/>
      <c r="M70" s="13"/>
      <c r="N70" s="2"/>
      <c r="O70" s="2"/>
      <c r="P70" s="2"/>
      <c r="Q70" s="2"/>
    </row>
    <row r="71">
      <c r="A71" s="10"/>
      <c r="B71" s="54" t="s">
        <v>50</v>
      </c>
      <c r="C71" s="1"/>
      <c r="D71" s="1"/>
      <c r="E71" s="55" t="s">
        <v>81</v>
      </c>
      <c r="F71" s="1"/>
      <c r="G71" s="1"/>
      <c r="H71" s="45"/>
      <c r="I71" s="1"/>
      <c r="J71" s="45"/>
      <c r="K71" s="1"/>
      <c r="L71" s="1"/>
      <c r="M71" s="13"/>
      <c r="N71" s="2"/>
      <c r="O71" s="2"/>
      <c r="P71" s="2"/>
      <c r="Q71" s="2"/>
    </row>
    <row r="72">
      <c r="A72" s="10"/>
      <c r="B72" s="54" t="s">
        <v>52</v>
      </c>
      <c r="C72" s="1"/>
      <c r="D72" s="1"/>
      <c r="E72" s="55" t="s">
        <v>53</v>
      </c>
      <c r="F72" s="1"/>
      <c r="G72" s="1"/>
      <c r="H72" s="45"/>
      <c r="I72" s="1"/>
      <c r="J72" s="45"/>
      <c r="K72" s="1"/>
      <c r="L72" s="1"/>
      <c r="M72" s="13"/>
      <c r="N72" s="2"/>
      <c r="O72" s="2"/>
      <c r="P72" s="2"/>
      <c r="Q72" s="2"/>
    </row>
    <row r="73" thickBot="1" ht="13.5">
      <c r="A73" s="10"/>
      <c r="B73" s="56" t="s">
        <v>54</v>
      </c>
      <c r="C73" s="30"/>
      <c r="D73" s="30"/>
      <c r="E73" s="28"/>
      <c r="F73" s="30"/>
      <c r="G73" s="30"/>
      <c r="H73" s="57"/>
      <c r="I73" s="30"/>
      <c r="J73" s="57"/>
      <c r="K73" s="30"/>
      <c r="L73" s="30"/>
      <c r="M73" s="13"/>
      <c r="N73" s="2"/>
      <c r="O73" s="2"/>
      <c r="P73" s="2"/>
      <c r="Q73" s="2"/>
    </row>
    <row r="74" thickTop="1" ht="13.5">
      <c r="A74" s="10"/>
      <c r="B74" s="46">
        <v>9</v>
      </c>
      <c r="C74" s="47" t="s">
        <v>82</v>
      </c>
      <c r="D74" s="47" t="s">
        <v>7</v>
      </c>
      <c r="E74" s="47" t="s">
        <v>83</v>
      </c>
      <c r="F74" s="47" t="s">
        <v>7</v>
      </c>
      <c r="G74" s="48" t="s">
        <v>84</v>
      </c>
      <c r="H74" s="58">
        <v>1</v>
      </c>
      <c r="I74" s="59">
        <v>0</v>
      </c>
      <c r="J74" s="60">
        <f>ROUND(H74*I74,2)</f>
        <v>0</v>
      </c>
      <c r="K74" s="61">
        <v>0.20999999999999999</v>
      </c>
      <c r="L74" s="62">
        <f>ROUND(J74*1.21,2)</f>
        <v>0</v>
      </c>
      <c r="M74" s="13"/>
      <c r="N74" s="2"/>
      <c r="O74" s="2"/>
      <c r="P74" s="2"/>
      <c r="Q74" s="38">
        <f>IF(ISNUMBER(K74),IF(H74&gt;0,IF(I74&gt;0,J74,0),0),0)</f>
        <v>0</v>
      </c>
      <c r="R74" s="9">
        <f>IF(ISNUMBER(K74)=FALSE,J74,0)</f>
        <v>0</v>
      </c>
    </row>
    <row r="75" ht="25.5">
      <c r="A75" s="10"/>
      <c r="B75" s="54" t="s">
        <v>46</v>
      </c>
      <c r="C75" s="1"/>
      <c r="D75" s="1"/>
      <c r="E75" s="55" t="s">
        <v>85</v>
      </c>
      <c r="F75" s="1"/>
      <c r="G75" s="1"/>
      <c r="H75" s="45"/>
      <c r="I75" s="1"/>
      <c r="J75" s="45"/>
      <c r="K75" s="1"/>
      <c r="L75" s="1"/>
      <c r="M75" s="13"/>
      <c r="N75" s="2"/>
      <c r="O75" s="2"/>
      <c r="P75" s="2"/>
      <c r="Q75" s="2"/>
    </row>
    <row r="76">
      <c r="A76" s="10"/>
      <c r="B76" s="54" t="s">
        <v>48</v>
      </c>
      <c r="C76" s="1"/>
      <c r="D76" s="1"/>
      <c r="E76" s="55" t="s">
        <v>86</v>
      </c>
      <c r="F76" s="1"/>
      <c r="G76" s="1"/>
      <c r="H76" s="45"/>
      <c r="I76" s="1"/>
      <c r="J76" s="45"/>
      <c r="K76" s="1"/>
      <c r="L76" s="1"/>
      <c r="M76" s="13"/>
      <c r="N76" s="2"/>
      <c r="O76" s="2"/>
      <c r="P76" s="2"/>
      <c r="Q76" s="2"/>
    </row>
    <row r="77" ht="89.25">
      <c r="A77" s="10"/>
      <c r="B77" s="54" t="s">
        <v>50</v>
      </c>
      <c r="C77" s="1"/>
      <c r="D77" s="1"/>
      <c r="E77" s="55" t="s">
        <v>87</v>
      </c>
      <c r="F77" s="1"/>
      <c r="G77" s="1"/>
      <c r="H77" s="45"/>
      <c r="I77" s="1"/>
      <c r="J77" s="45"/>
      <c r="K77" s="1"/>
      <c r="L77" s="1"/>
      <c r="M77" s="13"/>
      <c r="N77" s="2"/>
      <c r="O77" s="2"/>
      <c r="P77" s="2"/>
      <c r="Q77" s="2"/>
    </row>
    <row r="78">
      <c r="A78" s="10"/>
      <c r="B78" s="54" t="s">
        <v>52</v>
      </c>
      <c r="C78" s="1"/>
      <c r="D78" s="1"/>
      <c r="E78" s="55" t="s">
        <v>53</v>
      </c>
      <c r="F78" s="1"/>
      <c r="G78" s="1"/>
      <c r="H78" s="45"/>
      <c r="I78" s="1"/>
      <c r="J78" s="45"/>
      <c r="K78" s="1"/>
      <c r="L78" s="1"/>
      <c r="M78" s="13"/>
      <c r="N78" s="2"/>
      <c r="O78" s="2"/>
      <c r="P78" s="2"/>
      <c r="Q78" s="2"/>
    </row>
    <row r="79" thickBot="1" ht="13.5">
      <c r="A79" s="10"/>
      <c r="B79" s="56" t="s">
        <v>54</v>
      </c>
      <c r="C79" s="30"/>
      <c r="D79" s="30"/>
      <c r="E79" s="28"/>
      <c r="F79" s="30"/>
      <c r="G79" s="30"/>
      <c r="H79" s="57"/>
      <c r="I79" s="30"/>
      <c r="J79" s="57"/>
      <c r="K79" s="30"/>
      <c r="L79" s="30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3">
        <v>0</v>
      </c>
      <c r="D80" s="1"/>
      <c r="E80" s="63" t="s">
        <v>33</v>
      </c>
      <c r="F80" s="1"/>
      <c r="G80" s="64" t="s">
        <v>88</v>
      </c>
      <c r="H80" s="65">
        <f>J26+J32+J38+J44+J50+J56+J62+J68+J74</f>
        <v>0</v>
      </c>
      <c r="I80" s="64" t="s">
        <v>89</v>
      </c>
      <c r="J80" s="66">
        <f>(L80-H80)</f>
        <v>0</v>
      </c>
      <c r="K80" s="64" t="s">
        <v>90</v>
      </c>
      <c r="L80" s="67">
        <f>ROUND((J26+J32+J38+J44+J50+J56+J62+J68+J74)*1.21,2)</f>
        <v>0</v>
      </c>
      <c r="M80" s="13"/>
      <c r="N80" s="2"/>
      <c r="O80" s="2"/>
      <c r="P80" s="2"/>
      <c r="Q80" s="38">
        <f>0+Q26+Q32+Q38+Q44+Q50+Q56+Q62+Q68+Q74</f>
        <v>0</v>
      </c>
      <c r="R80" s="9">
        <f>0+R26+R32+R38+R44+R50+R56+R62+R68+R74</f>
        <v>0</v>
      </c>
      <c r="S80" s="68">
        <f>Q80*(1+J80)+R80</f>
        <v>0</v>
      </c>
    </row>
    <row r="81" thickTop="1" thickBot="1" ht="25" customHeight="1">
      <c r="A81" s="10"/>
      <c r="B81" s="69"/>
      <c r="C81" s="69"/>
      <c r="D81" s="69"/>
      <c r="E81" s="69"/>
      <c r="F81" s="69"/>
      <c r="G81" s="70" t="s">
        <v>91</v>
      </c>
      <c r="H81" s="71">
        <f>0+J26+J32+J38+J44+J50+J56+J62+J68+J74</f>
        <v>0</v>
      </c>
      <c r="I81" s="70" t="s">
        <v>92</v>
      </c>
      <c r="J81" s="72">
        <f>0+J80</f>
        <v>0</v>
      </c>
      <c r="K81" s="70" t="s">
        <v>93</v>
      </c>
      <c r="L81" s="73">
        <f>0+L80</f>
        <v>0</v>
      </c>
      <c r="M81" s="13"/>
      <c r="N81" s="2"/>
      <c r="O81" s="2"/>
      <c r="P81" s="2"/>
      <c r="Q81" s="2"/>
    </row>
    <row r="82">
      <c r="A82" s="14"/>
      <c r="B82" s="4"/>
      <c r="C82" s="4"/>
      <c r="D82" s="4"/>
      <c r="E82" s="4"/>
      <c r="F82" s="4"/>
      <c r="G82" s="4"/>
      <c r="H82" s="74"/>
      <c r="I82" s="4"/>
      <c r="J82" s="74"/>
      <c r="K82" s="4"/>
      <c r="L82" s="4"/>
      <c r="M82" s="15"/>
      <c r="N82" s="2"/>
      <c r="O82" s="2"/>
      <c r="P82" s="2"/>
      <c r="Q82" s="2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"/>
      <c r="O83" s="2"/>
      <c r="P83" s="2"/>
      <c r="Q83" s="2"/>
    </row>
  </sheetData>
  <mergeCells count="60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4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0+(H77+H194+H263+H308+H377+H440+H461+H500+H515+H650)</f>
        <v>0</v>
      </c>
    </row>
    <row r="8" ht="14" customHeight="1">
      <c r="A8" s="4"/>
      <c r="B8" s="35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26</v>
      </c>
      <c r="B10" s="1"/>
      <c r="C10" s="17"/>
      <c r="D10" s="1"/>
      <c r="E10" s="1"/>
      <c r="F10" s="1"/>
      <c r="G10" s="18"/>
      <c r="H10" s="1"/>
      <c r="I10" s="36" t="s">
        <v>27</v>
      </c>
      <c r="J10" s="37">
        <f>0+H78+H195+H264+H309+H378+H441+H462+H501+H516+H651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94</v>
      </c>
      <c r="B11" s="1"/>
      <c r="C11" s="1"/>
      <c r="D11" s="1"/>
      <c r="E11" s="1"/>
      <c r="F11" s="1"/>
      <c r="G11" s="36"/>
      <c r="H11" s="1"/>
      <c r="I11" s="36" t="s">
        <v>29</v>
      </c>
      <c r="J11" s="37">
        <f>ROUND(0+((H77+H194+H263+H308+H377+H440+H461+H500+H515+H650)*1.21),2)</f>
        <v>0</v>
      </c>
      <c r="K11" s="1"/>
      <c r="L11" s="1"/>
      <c r="M11" s="13"/>
      <c r="N11" s="2"/>
      <c r="O11" s="2"/>
      <c r="P11" s="2"/>
      <c r="Q11" s="38">
        <f>IF(SUM(K20:K29)&gt;0,ROUND(SUM(S20:S29)/SUM(K20:K29)-1,8),0)</f>
        <v>0</v>
      </c>
      <c r="R11" s="9">
        <f>AVERAGE(J77,J194,J263,J308,J377,J440,J461,J500,J515,J650)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6"/>
      <c r="H13" s="1"/>
      <c r="I13" s="36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6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3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9" t="s">
        <v>31</v>
      </c>
      <c r="C19" s="39"/>
      <c r="D19" s="39"/>
      <c r="E19" s="39" t="s">
        <v>32</v>
      </c>
      <c r="F19" s="39"/>
      <c r="G19" s="40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1">
        <v>0</v>
      </c>
      <c r="C20" s="1"/>
      <c r="D20" s="1"/>
      <c r="E20" s="42" t="s">
        <v>33</v>
      </c>
      <c r="F20" s="1"/>
      <c r="G20" s="1"/>
      <c r="H20" s="1"/>
      <c r="I20" s="1"/>
      <c r="J20" s="1"/>
      <c r="K20" s="43">
        <f>0+J35+J41+J47+J53+J59+J65+J71</f>
        <v>0</v>
      </c>
      <c r="L20" s="43">
        <f>0+L77</f>
        <v>0</v>
      </c>
      <c r="M20" s="13"/>
      <c r="N20" s="2"/>
      <c r="O20" s="2"/>
      <c r="P20" s="2"/>
      <c r="Q20" s="2"/>
      <c r="S20" s="9">
        <f>S77</f>
        <v>0</v>
      </c>
    </row>
    <row r="21">
      <c r="A21" s="10"/>
      <c r="B21" s="41">
        <v>1</v>
      </c>
      <c r="C21" s="1"/>
      <c r="D21" s="1"/>
      <c r="E21" s="42" t="s">
        <v>95</v>
      </c>
      <c r="F21" s="1"/>
      <c r="G21" s="1"/>
      <c r="H21" s="1"/>
      <c r="I21" s="1"/>
      <c r="J21" s="1"/>
      <c r="K21" s="43">
        <f>0+J80+J86+J92+J98+J104+J110+J116+J122+J128+J134+J140+J146+J152+J158+J164+J170+J176+J182+J188</f>
        <v>0</v>
      </c>
      <c r="L21" s="43">
        <f>0+L194</f>
        <v>0</v>
      </c>
      <c r="M21" s="13"/>
      <c r="N21" s="2"/>
      <c r="O21" s="2"/>
      <c r="P21" s="2"/>
      <c r="Q21" s="2"/>
      <c r="S21" s="9">
        <f>S194</f>
        <v>0</v>
      </c>
    </row>
    <row r="22">
      <c r="A22" s="10"/>
      <c r="B22" s="41">
        <v>2</v>
      </c>
      <c r="C22" s="1"/>
      <c r="D22" s="1"/>
      <c r="E22" s="42" t="s">
        <v>96</v>
      </c>
      <c r="F22" s="1"/>
      <c r="G22" s="1"/>
      <c r="H22" s="1"/>
      <c r="I22" s="1"/>
      <c r="J22" s="1"/>
      <c r="K22" s="43">
        <f>0+J197+J203+J209+J215+J221+J227+J233+J239+J245+J251+J257</f>
        <v>0</v>
      </c>
      <c r="L22" s="43">
        <f>0+L263</f>
        <v>0</v>
      </c>
      <c r="M22" s="13"/>
      <c r="N22" s="2"/>
      <c r="O22" s="2"/>
      <c r="P22" s="2"/>
      <c r="Q22" s="2"/>
      <c r="S22" s="9">
        <f>S263</f>
        <v>0</v>
      </c>
    </row>
    <row r="23">
      <c r="A23" s="10"/>
      <c r="B23" s="41">
        <v>3</v>
      </c>
      <c r="C23" s="1"/>
      <c r="D23" s="1"/>
      <c r="E23" s="42" t="s">
        <v>97</v>
      </c>
      <c r="F23" s="1"/>
      <c r="G23" s="1"/>
      <c r="H23" s="1"/>
      <c r="I23" s="1"/>
      <c r="J23" s="1"/>
      <c r="K23" s="43">
        <f>0+J266+J272+J278+J284+J290+J296+J302</f>
        <v>0</v>
      </c>
      <c r="L23" s="43">
        <f>0+L308</f>
        <v>0</v>
      </c>
      <c r="M23" s="13"/>
      <c r="N23" s="2"/>
      <c r="O23" s="2"/>
      <c r="P23" s="2"/>
      <c r="Q23" s="2"/>
      <c r="S23" s="9">
        <f>S308</f>
        <v>0</v>
      </c>
    </row>
    <row r="24">
      <c r="A24" s="10"/>
      <c r="B24" s="41">
        <v>4</v>
      </c>
      <c r="C24" s="1"/>
      <c r="D24" s="1"/>
      <c r="E24" s="42" t="s">
        <v>98</v>
      </c>
      <c r="F24" s="1"/>
      <c r="G24" s="1"/>
      <c r="H24" s="1"/>
      <c r="I24" s="1"/>
      <c r="J24" s="1"/>
      <c r="K24" s="43">
        <f>0+J311+J317+J323+J329+J335+J341+J347+J353+J359+J365+J371</f>
        <v>0</v>
      </c>
      <c r="L24" s="43">
        <f>0+L377</f>
        <v>0</v>
      </c>
      <c r="M24" s="13"/>
      <c r="N24" s="2"/>
      <c r="O24" s="2"/>
      <c r="P24" s="2"/>
      <c r="Q24" s="2"/>
      <c r="S24" s="9">
        <f>S377</f>
        <v>0</v>
      </c>
    </row>
    <row r="25">
      <c r="A25" s="10"/>
      <c r="B25" s="41">
        <v>5</v>
      </c>
      <c r="C25" s="1"/>
      <c r="D25" s="1"/>
      <c r="E25" s="42" t="s">
        <v>99</v>
      </c>
      <c r="F25" s="1"/>
      <c r="G25" s="1"/>
      <c r="H25" s="1"/>
      <c r="I25" s="1"/>
      <c r="J25" s="1"/>
      <c r="K25" s="43">
        <f>0+J380+J386+J392+J398+J404+J410+J416+J422+J428+J434</f>
        <v>0</v>
      </c>
      <c r="L25" s="43">
        <f>0+L440</f>
        <v>0</v>
      </c>
      <c r="M25" s="75"/>
      <c r="N25" s="2"/>
      <c r="O25" s="2"/>
      <c r="P25" s="2"/>
      <c r="Q25" s="2"/>
      <c r="S25" s="9">
        <f>S440</f>
        <v>0</v>
      </c>
    </row>
    <row r="26">
      <c r="A26" s="10"/>
      <c r="B26" s="41">
        <v>6</v>
      </c>
      <c r="C26" s="1"/>
      <c r="D26" s="1"/>
      <c r="E26" s="42" t="s">
        <v>100</v>
      </c>
      <c r="F26" s="1"/>
      <c r="G26" s="1"/>
      <c r="H26" s="1"/>
      <c r="I26" s="1"/>
      <c r="J26" s="1"/>
      <c r="K26" s="43">
        <f>0+J443+J449+J455</f>
        <v>0</v>
      </c>
      <c r="L26" s="43">
        <f>0+L461</f>
        <v>0</v>
      </c>
      <c r="M26" s="75"/>
      <c r="N26" s="2"/>
      <c r="O26" s="2"/>
      <c r="P26" s="2"/>
      <c r="Q26" s="2"/>
      <c r="S26" s="9">
        <f>S461</f>
        <v>0</v>
      </c>
    </row>
    <row r="27">
      <c r="A27" s="10"/>
      <c r="B27" s="41">
        <v>7</v>
      </c>
      <c r="C27" s="1"/>
      <c r="D27" s="1"/>
      <c r="E27" s="42" t="s">
        <v>101</v>
      </c>
      <c r="F27" s="1"/>
      <c r="G27" s="1"/>
      <c r="H27" s="1"/>
      <c r="I27" s="1"/>
      <c r="J27" s="1"/>
      <c r="K27" s="43">
        <f>0+J464+J470+J476+J482+J488+J494</f>
        <v>0</v>
      </c>
      <c r="L27" s="43">
        <f>0+L500</f>
        <v>0</v>
      </c>
      <c r="M27" s="75"/>
      <c r="N27" s="2"/>
      <c r="O27" s="2"/>
      <c r="P27" s="2"/>
      <c r="Q27" s="2"/>
      <c r="S27" s="9">
        <f>S500</f>
        <v>0</v>
      </c>
    </row>
    <row r="28">
      <c r="A28" s="10"/>
      <c r="B28" s="41">
        <v>8</v>
      </c>
      <c r="C28" s="1"/>
      <c r="D28" s="1"/>
      <c r="E28" s="42" t="s">
        <v>102</v>
      </c>
      <c r="F28" s="1"/>
      <c r="G28" s="1"/>
      <c r="H28" s="1"/>
      <c r="I28" s="1"/>
      <c r="J28" s="1"/>
      <c r="K28" s="43">
        <f>0+J503+J509</f>
        <v>0</v>
      </c>
      <c r="L28" s="43">
        <f>0+L515</f>
        <v>0</v>
      </c>
      <c r="M28" s="75"/>
      <c r="N28" s="2"/>
      <c r="O28" s="2"/>
      <c r="P28" s="2"/>
      <c r="Q28" s="2"/>
      <c r="S28" s="9">
        <f>S515</f>
        <v>0</v>
      </c>
    </row>
    <row r="29">
      <c r="A29" s="10"/>
      <c r="B29" s="41">
        <v>9</v>
      </c>
      <c r="C29" s="1"/>
      <c r="D29" s="1"/>
      <c r="E29" s="42" t="s">
        <v>103</v>
      </c>
      <c r="F29" s="1"/>
      <c r="G29" s="1"/>
      <c r="H29" s="1"/>
      <c r="I29" s="1"/>
      <c r="J29" s="1"/>
      <c r="K29" s="43">
        <f>0+J518+J524+J530+J536+J542+J548+J554+J560+J566+J572+J578+J584+J590+J596+J602+J608+J614+J620+J626+J632+J638+J644</f>
        <v>0</v>
      </c>
      <c r="L29" s="43">
        <f>0+L650</f>
        <v>0</v>
      </c>
      <c r="M29" s="75"/>
      <c r="N29" s="2"/>
      <c r="O29" s="2"/>
      <c r="P29" s="2"/>
      <c r="Q29" s="2"/>
      <c r="S29" s="9">
        <f>S650</f>
        <v>0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6"/>
      <c r="N30" s="2"/>
      <c r="O30" s="2"/>
      <c r="P30" s="2"/>
      <c r="Q30" s="2"/>
    </row>
    <row r="31" ht="14" customHeight="1">
      <c r="A31" s="4"/>
      <c r="B31" s="33" t="s">
        <v>34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7"/>
      <c r="N32" s="2"/>
      <c r="O32" s="2"/>
      <c r="P32" s="2"/>
      <c r="Q32" s="2"/>
    </row>
    <row r="33" ht="18" customHeight="1">
      <c r="A33" s="10"/>
      <c r="B33" s="39" t="s">
        <v>35</v>
      </c>
      <c r="C33" s="39" t="s">
        <v>31</v>
      </c>
      <c r="D33" s="39" t="s">
        <v>36</v>
      </c>
      <c r="E33" s="39" t="s">
        <v>32</v>
      </c>
      <c r="F33" s="39" t="s">
        <v>37</v>
      </c>
      <c r="G33" s="40" t="s">
        <v>38</v>
      </c>
      <c r="H33" s="23" t="s">
        <v>39</v>
      </c>
      <c r="I33" s="23" t="s">
        <v>40</v>
      </c>
      <c r="J33" s="23" t="s">
        <v>17</v>
      </c>
      <c r="K33" s="40" t="s">
        <v>41</v>
      </c>
      <c r="L33" s="23" t="s">
        <v>18</v>
      </c>
      <c r="M33" s="75"/>
      <c r="N33" s="2"/>
      <c r="O33" s="2"/>
      <c r="P33" s="2"/>
      <c r="Q33" s="2"/>
    </row>
    <row r="34" ht="40" customHeight="1">
      <c r="A34" s="10"/>
      <c r="B34" s="44" t="s">
        <v>42</v>
      </c>
      <c r="C34" s="1"/>
      <c r="D34" s="1"/>
      <c r="E34" s="1"/>
      <c r="F34" s="1"/>
      <c r="G34" s="1"/>
      <c r="H34" s="45"/>
      <c r="I34" s="1"/>
      <c r="J34" s="45"/>
      <c r="K34" s="1"/>
      <c r="L34" s="1"/>
      <c r="M34" s="13"/>
      <c r="N34" s="2"/>
      <c r="O34" s="2"/>
      <c r="P34" s="2"/>
      <c r="Q34" s="2"/>
    </row>
    <row r="35">
      <c r="A35" s="10"/>
      <c r="B35" s="46">
        <v>1</v>
      </c>
      <c r="C35" s="47" t="s">
        <v>104</v>
      </c>
      <c r="D35" s="47" t="s">
        <v>105</v>
      </c>
      <c r="E35" s="47" t="s">
        <v>106</v>
      </c>
      <c r="F35" s="47" t="s">
        <v>7</v>
      </c>
      <c r="G35" s="48" t="s">
        <v>107</v>
      </c>
      <c r="H35" s="49">
        <v>829.25199999999995</v>
      </c>
      <c r="I35" s="50">
        <v>0</v>
      </c>
      <c r="J35" s="51">
        <f>ROUND(H35*I35,2)</f>
        <v>0</v>
      </c>
      <c r="K35" s="52">
        <v>0.20999999999999999</v>
      </c>
      <c r="L35" s="53">
        <f>ROUND(J35*1.21,2)</f>
        <v>0</v>
      </c>
      <c r="M35" s="13"/>
      <c r="N35" s="2"/>
      <c r="O35" s="2"/>
      <c r="P35" s="2"/>
      <c r="Q35" s="38">
        <f>IF(ISNUMBER(K35),IF(H35&gt;0,IF(I35&gt;0,J35,0),0),0)</f>
        <v>0</v>
      </c>
      <c r="R35" s="9">
        <f>IF(ISNUMBER(K35)=FALSE,J35,0)</f>
        <v>0</v>
      </c>
    </row>
    <row r="36">
      <c r="A36" s="10"/>
      <c r="B36" s="54" t="s">
        <v>46</v>
      </c>
      <c r="C36" s="1"/>
      <c r="D36" s="1"/>
      <c r="E36" s="55" t="s">
        <v>108</v>
      </c>
      <c r="F36" s="1"/>
      <c r="G36" s="1"/>
      <c r="H36" s="45"/>
      <c r="I36" s="1"/>
      <c r="J36" s="45"/>
      <c r="K36" s="1"/>
      <c r="L36" s="1"/>
      <c r="M36" s="13"/>
      <c r="N36" s="2"/>
      <c r="O36" s="2"/>
      <c r="P36" s="2"/>
      <c r="Q36" s="2"/>
    </row>
    <row r="37" ht="51">
      <c r="A37" s="10"/>
      <c r="B37" s="54" t="s">
        <v>48</v>
      </c>
      <c r="C37" s="1"/>
      <c r="D37" s="1"/>
      <c r="E37" s="55" t="s">
        <v>109</v>
      </c>
      <c r="F37" s="1"/>
      <c r="G37" s="1"/>
      <c r="H37" s="45"/>
      <c r="I37" s="1"/>
      <c r="J37" s="45"/>
      <c r="K37" s="1"/>
      <c r="L37" s="1"/>
      <c r="M37" s="13"/>
      <c r="N37" s="2"/>
      <c r="O37" s="2"/>
      <c r="P37" s="2"/>
      <c r="Q37" s="2"/>
    </row>
    <row r="38" ht="51">
      <c r="A38" s="10"/>
      <c r="B38" s="54" t="s">
        <v>50</v>
      </c>
      <c r="C38" s="1"/>
      <c r="D38" s="1"/>
      <c r="E38" s="55" t="s">
        <v>110</v>
      </c>
      <c r="F38" s="1"/>
      <c r="G38" s="1"/>
      <c r="H38" s="45"/>
      <c r="I38" s="1"/>
      <c r="J38" s="45"/>
      <c r="K38" s="1"/>
      <c r="L38" s="1"/>
      <c r="M38" s="13"/>
      <c r="N38" s="2"/>
      <c r="O38" s="2"/>
      <c r="P38" s="2"/>
      <c r="Q38" s="2"/>
    </row>
    <row r="39">
      <c r="A39" s="10"/>
      <c r="B39" s="54" t="s">
        <v>52</v>
      </c>
      <c r="C39" s="1"/>
      <c r="D39" s="1"/>
      <c r="E39" s="55" t="s">
        <v>53</v>
      </c>
      <c r="F39" s="1"/>
      <c r="G39" s="1"/>
      <c r="H39" s="45"/>
      <c r="I39" s="1"/>
      <c r="J39" s="45"/>
      <c r="K39" s="1"/>
      <c r="L39" s="1"/>
      <c r="M39" s="13"/>
      <c r="N39" s="2"/>
      <c r="O39" s="2"/>
      <c r="P39" s="2"/>
      <c r="Q39" s="2"/>
    </row>
    <row r="40" thickBot="1" ht="13.5">
      <c r="A40" s="10"/>
      <c r="B40" s="56" t="s">
        <v>54</v>
      </c>
      <c r="C40" s="30"/>
      <c r="D40" s="30"/>
      <c r="E40" s="28"/>
      <c r="F40" s="30"/>
      <c r="G40" s="30"/>
      <c r="H40" s="57"/>
      <c r="I40" s="30"/>
      <c r="J40" s="57"/>
      <c r="K40" s="30"/>
      <c r="L40" s="30"/>
      <c r="M40" s="13"/>
      <c r="N40" s="2"/>
      <c r="O40" s="2"/>
      <c r="P40" s="2"/>
      <c r="Q40" s="2"/>
    </row>
    <row r="41" thickTop="1" ht="13.5">
      <c r="A41" s="10"/>
      <c r="B41" s="46">
        <v>2</v>
      </c>
      <c r="C41" s="47" t="s">
        <v>104</v>
      </c>
      <c r="D41" s="47" t="s">
        <v>111</v>
      </c>
      <c r="E41" s="47" t="s">
        <v>106</v>
      </c>
      <c r="F41" s="47" t="s">
        <v>7</v>
      </c>
      <c r="G41" s="48" t="s">
        <v>107</v>
      </c>
      <c r="H41" s="58">
        <v>184.09999999999999</v>
      </c>
      <c r="I41" s="59">
        <v>0</v>
      </c>
      <c r="J41" s="60">
        <f>ROUND(H41*I41,2)</f>
        <v>0</v>
      </c>
      <c r="K41" s="61">
        <v>0.20999999999999999</v>
      </c>
      <c r="L41" s="62">
        <f>ROUND(J41*1.21,2)</f>
        <v>0</v>
      </c>
      <c r="M41" s="13"/>
      <c r="N41" s="2"/>
      <c r="O41" s="2"/>
      <c r="P41" s="2"/>
      <c r="Q41" s="38">
        <f>IF(ISNUMBER(K41),IF(H41&gt;0,IF(I41&gt;0,J41,0),0),0)</f>
        <v>0</v>
      </c>
      <c r="R41" s="9">
        <f>IF(ISNUMBER(K41)=FALSE,J41,0)</f>
        <v>0</v>
      </c>
    </row>
    <row r="42">
      <c r="A42" s="10"/>
      <c r="B42" s="54" t="s">
        <v>46</v>
      </c>
      <c r="C42" s="1"/>
      <c r="D42" s="1"/>
      <c r="E42" s="55" t="s">
        <v>112</v>
      </c>
      <c r="F42" s="1"/>
      <c r="G42" s="1"/>
      <c r="H42" s="45"/>
      <c r="I42" s="1"/>
      <c r="J42" s="45"/>
      <c r="K42" s="1"/>
      <c r="L42" s="1"/>
      <c r="M42" s="13"/>
      <c r="N42" s="2"/>
      <c r="O42" s="2"/>
      <c r="P42" s="2"/>
      <c r="Q42" s="2"/>
    </row>
    <row r="43">
      <c r="A43" s="10"/>
      <c r="B43" s="54" t="s">
        <v>48</v>
      </c>
      <c r="C43" s="1"/>
      <c r="D43" s="1"/>
      <c r="E43" s="55" t="s">
        <v>113</v>
      </c>
      <c r="F43" s="1"/>
      <c r="G43" s="1"/>
      <c r="H43" s="45"/>
      <c r="I43" s="1"/>
      <c r="J43" s="45"/>
      <c r="K43" s="1"/>
      <c r="L43" s="1"/>
      <c r="M43" s="13"/>
      <c r="N43" s="2"/>
      <c r="O43" s="2"/>
      <c r="P43" s="2"/>
      <c r="Q43" s="2"/>
    </row>
    <row r="44" ht="51">
      <c r="A44" s="10"/>
      <c r="B44" s="54" t="s">
        <v>50</v>
      </c>
      <c r="C44" s="1"/>
      <c r="D44" s="1"/>
      <c r="E44" s="55" t="s">
        <v>110</v>
      </c>
      <c r="F44" s="1"/>
      <c r="G44" s="1"/>
      <c r="H44" s="45"/>
      <c r="I44" s="1"/>
      <c r="J44" s="45"/>
      <c r="K44" s="1"/>
      <c r="L44" s="1"/>
      <c r="M44" s="13"/>
      <c r="N44" s="2"/>
      <c r="O44" s="2"/>
      <c r="P44" s="2"/>
      <c r="Q44" s="2"/>
    </row>
    <row r="45">
      <c r="A45" s="10"/>
      <c r="B45" s="54" t="s">
        <v>52</v>
      </c>
      <c r="C45" s="1"/>
      <c r="D45" s="1"/>
      <c r="E45" s="55" t="s">
        <v>53</v>
      </c>
      <c r="F45" s="1"/>
      <c r="G45" s="1"/>
      <c r="H45" s="45"/>
      <c r="I45" s="1"/>
      <c r="J45" s="45"/>
      <c r="K45" s="1"/>
      <c r="L45" s="1"/>
      <c r="M45" s="13"/>
      <c r="N45" s="2"/>
      <c r="O45" s="2"/>
      <c r="P45" s="2"/>
      <c r="Q45" s="2"/>
    </row>
    <row r="46" thickBot="1" ht="13.5">
      <c r="A46" s="10"/>
      <c r="B46" s="56" t="s">
        <v>54</v>
      </c>
      <c r="C46" s="30"/>
      <c r="D46" s="30"/>
      <c r="E46" s="28"/>
      <c r="F46" s="30"/>
      <c r="G46" s="30"/>
      <c r="H46" s="57"/>
      <c r="I46" s="30"/>
      <c r="J46" s="57"/>
      <c r="K46" s="30"/>
      <c r="L46" s="30"/>
      <c r="M46" s="13"/>
      <c r="N46" s="2"/>
      <c r="O46" s="2"/>
      <c r="P46" s="2"/>
      <c r="Q46" s="2"/>
    </row>
    <row r="47" thickTop="1" ht="13.5">
      <c r="A47" s="10"/>
      <c r="B47" s="46">
        <v>3</v>
      </c>
      <c r="C47" s="47" t="s">
        <v>104</v>
      </c>
      <c r="D47" s="47" t="s">
        <v>114</v>
      </c>
      <c r="E47" s="47" t="s">
        <v>106</v>
      </c>
      <c r="F47" s="47" t="s">
        <v>7</v>
      </c>
      <c r="G47" s="48" t="s">
        <v>107</v>
      </c>
      <c r="H47" s="58">
        <v>516.52800000000002</v>
      </c>
      <c r="I47" s="59">
        <v>0</v>
      </c>
      <c r="J47" s="60">
        <f>ROUND(H47*I47,2)</f>
        <v>0</v>
      </c>
      <c r="K47" s="61">
        <v>0.20999999999999999</v>
      </c>
      <c r="L47" s="62">
        <f>ROUND(J47*1.21,2)</f>
        <v>0</v>
      </c>
      <c r="M47" s="13"/>
      <c r="N47" s="2"/>
      <c r="O47" s="2"/>
      <c r="P47" s="2"/>
      <c r="Q47" s="38">
        <f>IF(ISNUMBER(K47),IF(H47&gt;0,IF(I47&gt;0,J47,0),0),0)</f>
        <v>0</v>
      </c>
      <c r="R47" s="9">
        <f>IF(ISNUMBER(K47)=FALSE,J47,0)</f>
        <v>0</v>
      </c>
    </row>
    <row r="48">
      <c r="A48" s="10"/>
      <c r="B48" s="54" t="s">
        <v>46</v>
      </c>
      <c r="C48" s="1"/>
      <c r="D48" s="1"/>
      <c r="E48" s="55" t="s">
        <v>115</v>
      </c>
      <c r="F48" s="1"/>
      <c r="G48" s="1"/>
      <c r="H48" s="45"/>
      <c r="I48" s="1"/>
      <c r="J48" s="45"/>
      <c r="K48" s="1"/>
      <c r="L48" s="1"/>
      <c r="M48" s="13"/>
      <c r="N48" s="2"/>
      <c r="O48" s="2"/>
      <c r="P48" s="2"/>
      <c r="Q48" s="2"/>
    </row>
    <row r="49">
      <c r="A49" s="10"/>
      <c r="B49" s="54" t="s">
        <v>48</v>
      </c>
      <c r="C49" s="1"/>
      <c r="D49" s="1"/>
      <c r="E49" s="55" t="s">
        <v>116</v>
      </c>
      <c r="F49" s="1"/>
      <c r="G49" s="1"/>
      <c r="H49" s="45"/>
      <c r="I49" s="1"/>
      <c r="J49" s="45"/>
      <c r="K49" s="1"/>
      <c r="L49" s="1"/>
      <c r="M49" s="13"/>
      <c r="N49" s="2"/>
      <c r="O49" s="2"/>
      <c r="P49" s="2"/>
      <c r="Q49" s="2"/>
    </row>
    <row r="50" ht="51">
      <c r="A50" s="10"/>
      <c r="B50" s="54" t="s">
        <v>50</v>
      </c>
      <c r="C50" s="1"/>
      <c r="D50" s="1"/>
      <c r="E50" s="55" t="s">
        <v>110</v>
      </c>
      <c r="F50" s="1"/>
      <c r="G50" s="1"/>
      <c r="H50" s="45"/>
      <c r="I50" s="1"/>
      <c r="J50" s="45"/>
      <c r="K50" s="1"/>
      <c r="L50" s="1"/>
      <c r="M50" s="13"/>
      <c r="N50" s="2"/>
      <c r="O50" s="2"/>
      <c r="P50" s="2"/>
      <c r="Q50" s="2"/>
    </row>
    <row r="51">
      <c r="A51" s="10"/>
      <c r="B51" s="54" t="s">
        <v>52</v>
      </c>
      <c r="C51" s="1"/>
      <c r="D51" s="1"/>
      <c r="E51" s="55" t="s">
        <v>53</v>
      </c>
      <c r="F51" s="1"/>
      <c r="G51" s="1"/>
      <c r="H51" s="45"/>
      <c r="I51" s="1"/>
      <c r="J51" s="45"/>
      <c r="K51" s="1"/>
      <c r="L51" s="1"/>
      <c r="M51" s="13"/>
      <c r="N51" s="2"/>
      <c r="O51" s="2"/>
      <c r="P51" s="2"/>
      <c r="Q51" s="2"/>
    </row>
    <row r="52" thickBot="1" ht="13.5">
      <c r="A52" s="10"/>
      <c r="B52" s="56" t="s">
        <v>54</v>
      </c>
      <c r="C52" s="30"/>
      <c r="D52" s="30"/>
      <c r="E52" s="28"/>
      <c r="F52" s="30"/>
      <c r="G52" s="30"/>
      <c r="H52" s="57"/>
      <c r="I52" s="30"/>
      <c r="J52" s="57"/>
      <c r="K52" s="30"/>
      <c r="L52" s="30"/>
      <c r="M52" s="13"/>
      <c r="N52" s="2"/>
      <c r="O52" s="2"/>
      <c r="P52" s="2"/>
      <c r="Q52" s="2"/>
    </row>
    <row r="53" thickTop="1" ht="13.5">
      <c r="A53" s="10"/>
      <c r="B53" s="46">
        <v>4</v>
      </c>
      <c r="C53" s="47" t="s">
        <v>104</v>
      </c>
      <c r="D53" s="47" t="s">
        <v>117</v>
      </c>
      <c r="E53" s="47" t="s">
        <v>106</v>
      </c>
      <c r="F53" s="47" t="s">
        <v>7</v>
      </c>
      <c r="G53" s="48" t="s">
        <v>107</v>
      </c>
      <c r="H53" s="58">
        <v>4.4000000000000004</v>
      </c>
      <c r="I53" s="59">
        <v>0</v>
      </c>
      <c r="J53" s="60">
        <f>ROUND(H53*I53,2)</f>
        <v>0</v>
      </c>
      <c r="K53" s="61">
        <v>0.20999999999999999</v>
      </c>
      <c r="L53" s="62">
        <f>ROUND(J53*1.21,2)</f>
        <v>0</v>
      </c>
      <c r="M53" s="13"/>
      <c r="N53" s="2"/>
      <c r="O53" s="2"/>
      <c r="P53" s="2"/>
      <c r="Q53" s="38">
        <f>IF(ISNUMBER(K53),IF(H53&gt;0,IF(I53&gt;0,J53,0),0),0)</f>
        <v>0</v>
      </c>
      <c r="R53" s="9">
        <f>IF(ISNUMBER(K53)=FALSE,J53,0)</f>
        <v>0</v>
      </c>
    </row>
    <row r="54">
      <c r="A54" s="10"/>
      <c r="B54" s="54" t="s">
        <v>46</v>
      </c>
      <c r="C54" s="1"/>
      <c r="D54" s="1"/>
      <c r="E54" s="55" t="s">
        <v>118</v>
      </c>
      <c r="F54" s="1"/>
      <c r="G54" s="1"/>
      <c r="H54" s="45"/>
      <c r="I54" s="1"/>
      <c r="J54" s="45"/>
      <c r="K54" s="1"/>
      <c r="L54" s="1"/>
      <c r="M54" s="13"/>
      <c r="N54" s="2"/>
      <c r="O54" s="2"/>
      <c r="P54" s="2"/>
      <c r="Q54" s="2"/>
    </row>
    <row r="55">
      <c r="A55" s="10"/>
      <c r="B55" s="54" t="s">
        <v>48</v>
      </c>
      <c r="C55" s="1"/>
      <c r="D55" s="1"/>
      <c r="E55" s="55" t="s">
        <v>119</v>
      </c>
      <c r="F55" s="1"/>
      <c r="G55" s="1"/>
      <c r="H55" s="45"/>
      <c r="I55" s="1"/>
      <c r="J55" s="45"/>
      <c r="K55" s="1"/>
      <c r="L55" s="1"/>
      <c r="M55" s="13"/>
      <c r="N55" s="2"/>
      <c r="O55" s="2"/>
      <c r="P55" s="2"/>
      <c r="Q55" s="2"/>
    </row>
    <row r="56" ht="51">
      <c r="A56" s="10"/>
      <c r="B56" s="54" t="s">
        <v>50</v>
      </c>
      <c r="C56" s="1"/>
      <c r="D56" s="1"/>
      <c r="E56" s="55" t="s">
        <v>110</v>
      </c>
      <c r="F56" s="1"/>
      <c r="G56" s="1"/>
      <c r="H56" s="45"/>
      <c r="I56" s="1"/>
      <c r="J56" s="45"/>
      <c r="K56" s="1"/>
      <c r="L56" s="1"/>
      <c r="M56" s="13"/>
      <c r="N56" s="2"/>
      <c r="O56" s="2"/>
      <c r="P56" s="2"/>
      <c r="Q56" s="2"/>
    </row>
    <row r="57">
      <c r="A57" s="10"/>
      <c r="B57" s="54" t="s">
        <v>52</v>
      </c>
      <c r="C57" s="1"/>
      <c r="D57" s="1"/>
      <c r="E57" s="55" t="s">
        <v>53</v>
      </c>
      <c r="F57" s="1"/>
      <c r="G57" s="1"/>
      <c r="H57" s="45"/>
      <c r="I57" s="1"/>
      <c r="J57" s="45"/>
      <c r="K57" s="1"/>
      <c r="L57" s="1"/>
      <c r="M57" s="13"/>
      <c r="N57" s="2"/>
      <c r="O57" s="2"/>
      <c r="P57" s="2"/>
      <c r="Q57" s="2"/>
    </row>
    <row r="58" thickBot="1" ht="13.5">
      <c r="A58" s="10"/>
      <c r="B58" s="56" t="s">
        <v>54</v>
      </c>
      <c r="C58" s="30"/>
      <c r="D58" s="30"/>
      <c r="E58" s="28"/>
      <c r="F58" s="30"/>
      <c r="G58" s="30"/>
      <c r="H58" s="57"/>
      <c r="I58" s="30"/>
      <c r="J58" s="57"/>
      <c r="K58" s="30"/>
      <c r="L58" s="30"/>
      <c r="M58" s="13"/>
      <c r="N58" s="2"/>
      <c r="O58" s="2"/>
      <c r="P58" s="2"/>
      <c r="Q58" s="2"/>
    </row>
    <row r="59" thickTop="1" ht="13.5">
      <c r="A59" s="10"/>
      <c r="B59" s="46">
        <v>5</v>
      </c>
      <c r="C59" s="47" t="s">
        <v>120</v>
      </c>
      <c r="D59" s="47" t="s">
        <v>7</v>
      </c>
      <c r="E59" s="47" t="s">
        <v>121</v>
      </c>
      <c r="F59" s="47" t="s">
        <v>7</v>
      </c>
      <c r="G59" s="48" t="s">
        <v>107</v>
      </c>
      <c r="H59" s="58">
        <v>0.46999999999999997</v>
      </c>
      <c r="I59" s="59">
        <v>0</v>
      </c>
      <c r="J59" s="60">
        <f>ROUND(H59*I59,2)</f>
        <v>0</v>
      </c>
      <c r="K59" s="61">
        <v>0.20999999999999999</v>
      </c>
      <c r="L59" s="62">
        <f>ROUND(J59*1.21,2)</f>
        <v>0</v>
      </c>
      <c r="M59" s="13"/>
      <c r="N59" s="2"/>
      <c r="O59" s="2"/>
      <c r="P59" s="2"/>
      <c r="Q59" s="38">
        <f>IF(ISNUMBER(K59),IF(H59&gt;0,IF(I59&gt;0,J59,0),0),0)</f>
        <v>0</v>
      </c>
      <c r="R59" s="9">
        <f>IF(ISNUMBER(K59)=FALSE,J59,0)</f>
        <v>0</v>
      </c>
    </row>
    <row r="60">
      <c r="A60" s="10"/>
      <c r="B60" s="54" t="s">
        <v>46</v>
      </c>
      <c r="C60" s="1"/>
      <c r="D60" s="1"/>
      <c r="E60" s="55" t="s">
        <v>122</v>
      </c>
      <c r="F60" s="1"/>
      <c r="G60" s="1"/>
      <c r="H60" s="45"/>
      <c r="I60" s="1"/>
      <c r="J60" s="45"/>
      <c r="K60" s="1"/>
      <c r="L60" s="1"/>
      <c r="M60" s="13"/>
      <c r="N60" s="2"/>
      <c r="O60" s="2"/>
      <c r="P60" s="2"/>
      <c r="Q60" s="2"/>
    </row>
    <row r="61">
      <c r="A61" s="10"/>
      <c r="B61" s="54" t="s">
        <v>48</v>
      </c>
      <c r="C61" s="1"/>
      <c r="D61" s="1"/>
      <c r="E61" s="55" t="s">
        <v>123</v>
      </c>
      <c r="F61" s="1"/>
      <c r="G61" s="1"/>
      <c r="H61" s="45"/>
      <c r="I61" s="1"/>
      <c r="J61" s="45"/>
      <c r="K61" s="1"/>
      <c r="L61" s="1"/>
      <c r="M61" s="13"/>
      <c r="N61" s="2"/>
      <c r="O61" s="2"/>
      <c r="P61" s="2"/>
      <c r="Q61" s="2"/>
    </row>
    <row r="62">
      <c r="A62" s="10"/>
      <c r="B62" s="54" t="s">
        <v>50</v>
      </c>
      <c r="C62" s="1"/>
      <c r="D62" s="1"/>
      <c r="E62" s="55" t="s">
        <v>124</v>
      </c>
      <c r="F62" s="1"/>
      <c r="G62" s="1"/>
      <c r="H62" s="45"/>
      <c r="I62" s="1"/>
      <c r="J62" s="45"/>
      <c r="K62" s="1"/>
      <c r="L62" s="1"/>
      <c r="M62" s="13"/>
      <c r="N62" s="2"/>
      <c r="O62" s="2"/>
      <c r="P62" s="2"/>
      <c r="Q62" s="2"/>
    </row>
    <row r="63">
      <c r="A63" s="10"/>
      <c r="B63" s="54" t="s">
        <v>52</v>
      </c>
      <c r="C63" s="1"/>
      <c r="D63" s="1"/>
      <c r="E63" s="55" t="s">
        <v>53</v>
      </c>
      <c r="F63" s="1"/>
      <c r="G63" s="1"/>
      <c r="H63" s="45"/>
      <c r="I63" s="1"/>
      <c r="J63" s="45"/>
      <c r="K63" s="1"/>
      <c r="L63" s="1"/>
      <c r="M63" s="13"/>
      <c r="N63" s="2"/>
      <c r="O63" s="2"/>
      <c r="P63" s="2"/>
      <c r="Q63" s="2"/>
    </row>
    <row r="64" thickBot="1" ht="13.5">
      <c r="A64" s="10"/>
      <c r="B64" s="56" t="s">
        <v>54</v>
      </c>
      <c r="C64" s="30"/>
      <c r="D64" s="30"/>
      <c r="E64" s="28"/>
      <c r="F64" s="30"/>
      <c r="G64" s="30"/>
      <c r="H64" s="57"/>
      <c r="I64" s="30"/>
      <c r="J64" s="57"/>
      <c r="K64" s="30"/>
      <c r="L64" s="30"/>
      <c r="M64" s="13"/>
      <c r="N64" s="2"/>
      <c r="O64" s="2"/>
      <c r="P64" s="2"/>
      <c r="Q64" s="2"/>
    </row>
    <row r="65" thickTop="1" ht="13.5">
      <c r="A65" s="10"/>
      <c r="B65" s="46">
        <v>6</v>
      </c>
      <c r="C65" s="47" t="s">
        <v>125</v>
      </c>
      <c r="D65" s="47" t="s">
        <v>7</v>
      </c>
      <c r="E65" s="47" t="s">
        <v>126</v>
      </c>
      <c r="F65" s="47" t="s">
        <v>7</v>
      </c>
      <c r="G65" s="48" t="s">
        <v>84</v>
      </c>
      <c r="H65" s="58">
        <v>1</v>
      </c>
      <c r="I65" s="59">
        <v>0</v>
      </c>
      <c r="J65" s="60">
        <f>ROUND(H65*I65,2)</f>
        <v>0</v>
      </c>
      <c r="K65" s="61">
        <v>0.20999999999999999</v>
      </c>
      <c r="L65" s="62">
        <f>ROUND(J65*1.21,2)</f>
        <v>0</v>
      </c>
      <c r="M65" s="13"/>
      <c r="N65" s="2"/>
      <c r="O65" s="2"/>
      <c r="P65" s="2"/>
      <c r="Q65" s="38">
        <f>IF(ISNUMBER(K65),IF(H65&gt;0,IF(I65&gt;0,J65,0),0),0)</f>
        <v>0</v>
      </c>
      <c r="R65" s="9">
        <f>IF(ISNUMBER(K65)=FALSE,J65,0)</f>
        <v>0</v>
      </c>
    </row>
    <row r="66">
      <c r="A66" s="10"/>
      <c r="B66" s="54" t="s">
        <v>46</v>
      </c>
      <c r="C66" s="1"/>
      <c r="D66" s="1"/>
      <c r="E66" s="55" t="s">
        <v>127</v>
      </c>
      <c r="F66" s="1"/>
      <c r="G66" s="1"/>
      <c r="H66" s="45"/>
      <c r="I66" s="1"/>
      <c r="J66" s="45"/>
      <c r="K66" s="1"/>
      <c r="L66" s="1"/>
      <c r="M66" s="13"/>
      <c r="N66" s="2"/>
      <c r="O66" s="2"/>
      <c r="P66" s="2"/>
      <c r="Q66" s="2"/>
    </row>
    <row r="67">
      <c r="A67" s="10"/>
      <c r="B67" s="54" t="s">
        <v>48</v>
      </c>
      <c r="C67" s="1"/>
      <c r="D67" s="1"/>
      <c r="E67" s="55" t="s">
        <v>86</v>
      </c>
      <c r="F67" s="1"/>
      <c r="G67" s="1"/>
      <c r="H67" s="45"/>
      <c r="I67" s="1"/>
      <c r="J67" s="45"/>
      <c r="K67" s="1"/>
      <c r="L67" s="1"/>
      <c r="M67" s="13"/>
      <c r="N67" s="2"/>
      <c r="O67" s="2"/>
      <c r="P67" s="2"/>
      <c r="Q67" s="2"/>
    </row>
    <row r="68">
      <c r="A68" s="10"/>
      <c r="B68" s="54" t="s">
        <v>50</v>
      </c>
      <c r="C68" s="1"/>
      <c r="D68" s="1"/>
      <c r="E68" s="55" t="s">
        <v>70</v>
      </c>
      <c r="F68" s="1"/>
      <c r="G68" s="1"/>
      <c r="H68" s="45"/>
      <c r="I68" s="1"/>
      <c r="J68" s="45"/>
      <c r="K68" s="1"/>
      <c r="L68" s="1"/>
      <c r="M68" s="13"/>
      <c r="N68" s="2"/>
      <c r="O68" s="2"/>
      <c r="P68" s="2"/>
      <c r="Q68" s="2"/>
    </row>
    <row r="69">
      <c r="A69" s="10"/>
      <c r="B69" s="54" t="s">
        <v>52</v>
      </c>
      <c r="C69" s="1"/>
      <c r="D69" s="1"/>
      <c r="E69" s="55" t="s">
        <v>53</v>
      </c>
      <c r="F69" s="1"/>
      <c r="G69" s="1"/>
      <c r="H69" s="45"/>
      <c r="I69" s="1"/>
      <c r="J69" s="45"/>
      <c r="K69" s="1"/>
      <c r="L69" s="1"/>
      <c r="M69" s="13"/>
      <c r="N69" s="2"/>
      <c r="O69" s="2"/>
      <c r="P69" s="2"/>
      <c r="Q69" s="2"/>
    </row>
    <row r="70" thickBot="1" ht="13.5">
      <c r="A70" s="10"/>
      <c r="B70" s="56" t="s">
        <v>54</v>
      </c>
      <c r="C70" s="30"/>
      <c r="D70" s="30"/>
      <c r="E70" s="28"/>
      <c r="F70" s="30"/>
      <c r="G70" s="30"/>
      <c r="H70" s="57"/>
      <c r="I70" s="30"/>
      <c r="J70" s="57"/>
      <c r="K70" s="30"/>
      <c r="L70" s="30"/>
      <c r="M70" s="13"/>
      <c r="N70" s="2"/>
      <c r="O70" s="2"/>
      <c r="P70" s="2"/>
      <c r="Q70" s="2"/>
    </row>
    <row r="71" thickTop="1" ht="13.5">
      <c r="A71" s="10"/>
      <c r="B71" s="46">
        <v>7</v>
      </c>
      <c r="C71" s="47" t="s">
        <v>128</v>
      </c>
      <c r="D71" s="47" t="s">
        <v>7</v>
      </c>
      <c r="E71" s="47" t="s">
        <v>129</v>
      </c>
      <c r="F71" s="47" t="s">
        <v>7</v>
      </c>
      <c r="G71" s="48" t="s">
        <v>84</v>
      </c>
      <c r="H71" s="58">
        <v>1</v>
      </c>
      <c r="I71" s="59">
        <v>0</v>
      </c>
      <c r="J71" s="60">
        <f>ROUND(H71*I71,2)</f>
        <v>0</v>
      </c>
      <c r="K71" s="61">
        <v>0.20999999999999999</v>
      </c>
      <c r="L71" s="62">
        <f>ROUND(J71*1.21,2)</f>
        <v>0</v>
      </c>
      <c r="M71" s="13"/>
      <c r="N71" s="2"/>
      <c r="O71" s="2"/>
      <c r="P71" s="2"/>
      <c r="Q71" s="38">
        <f>IF(ISNUMBER(K71),IF(H71&gt;0,IF(I71&gt;0,J71,0),0),0)</f>
        <v>0</v>
      </c>
      <c r="R71" s="9">
        <f>IF(ISNUMBER(K71)=FALSE,J71,0)</f>
        <v>0</v>
      </c>
    </row>
    <row r="72" ht="25.5">
      <c r="A72" s="10"/>
      <c r="B72" s="54" t="s">
        <v>46</v>
      </c>
      <c r="C72" s="1"/>
      <c r="D72" s="1"/>
      <c r="E72" s="55" t="s">
        <v>130</v>
      </c>
      <c r="F72" s="1"/>
      <c r="G72" s="1"/>
      <c r="H72" s="45"/>
      <c r="I72" s="1"/>
      <c r="J72" s="45"/>
      <c r="K72" s="1"/>
      <c r="L72" s="1"/>
      <c r="M72" s="13"/>
      <c r="N72" s="2"/>
      <c r="O72" s="2"/>
      <c r="P72" s="2"/>
      <c r="Q72" s="2"/>
    </row>
    <row r="73">
      <c r="A73" s="10"/>
      <c r="B73" s="54" t="s">
        <v>48</v>
      </c>
      <c r="C73" s="1"/>
      <c r="D73" s="1"/>
      <c r="E73" s="55" t="s">
        <v>86</v>
      </c>
      <c r="F73" s="1"/>
      <c r="G73" s="1"/>
      <c r="H73" s="45"/>
      <c r="I73" s="1"/>
      <c r="J73" s="45"/>
      <c r="K73" s="1"/>
      <c r="L73" s="1"/>
      <c r="M73" s="13"/>
      <c r="N73" s="2"/>
      <c r="O73" s="2"/>
      <c r="P73" s="2"/>
      <c r="Q73" s="2"/>
    </row>
    <row r="74" ht="51">
      <c r="A74" s="10"/>
      <c r="B74" s="54" t="s">
        <v>50</v>
      </c>
      <c r="C74" s="1"/>
      <c r="D74" s="1"/>
      <c r="E74" s="55" t="s">
        <v>131</v>
      </c>
      <c r="F74" s="1"/>
      <c r="G74" s="1"/>
      <c r="H74" s="45"/>
      <c r="I74" s="1"/>
      <c r="J74" s="45"/>
      <c r="K74" s="1"/>
      <c r="L74" s="1"/>
      <c r="M74" s="13"/>
      <c r="N74" s="2"/>
      <c r="O74" s="2"/>
      <c r="P74" s="2"/>
      <c r="Q74" s="2"/>
    </row>
    <row r="75">
      <c r="A75" s="10"/>
      <c r="B75" s="54" t="s">
        <v>52</v>
      </c>
      <c r="C75" s="1"/>
      <c r="D75" s="1"/>
      <c r="E75" s="55" t="s">
        <v>53</v>
      </c>
      <c r="F75" s="1"/>
      <c r="G75" s="1"/>
      <c r="H75" s="45"/>
      <c r="I75" s="1"/>
      <c r="J75" s="45"/>
      <c r="K75" s="1"/>
      <c r="L75" s="1"/>
      <c r="M75" s="13"/>
      <c r="N75" s="2"/>
      <c r="O75" s="2"/>
      <c r="P75" s="2"/>
      <c r="Q75" s="2"/>
    </row>
    <row r="76" thickBot="1" ht="13.5">
      <c r="A76" s="10"/>
      <c r="B76" s="56" t="s">
        <v>54</v>
      </c>
      <c r="C76" s="30"/>
      <c r="D76" s="30"/>
      <c r="E76" s="28"/>
      <c r="F76" s="30"/>
      <c r="G76" s="30"/>
      <c r="H76" s="57"/>
      <c r="I76" s="30"/>
      <c r="J76" s="57"/>
      <c r="K76" s="30"/>
      <c r="L76" s="30"/>
      <c r="M76" s="13"/>
      <c r="N76" s="2"/>
      <c r="O76" s="2"/>
      <c r="P76" s="2"/>
      <c r="Q76" s="2"/>
    </row>
    <row r="77" thickTop="1" thickBot="1" ht="25" customHeight="1">
      <c r="A77" s="10"/>
      <c r="B77" s="1"/>
      <c r="C77" s="63">
        <v>0</v>
      </c>
      <c r="D77" s="1"/>
      <c r="E77" s="63" t="s">
        <v>33</v>
      </c>
      <c r="F77" s="1"/>
      <c r="G77" s="64" t="s">
        <v>88</v>
      </c>
      <c r="H77" s="65">
        <f>J35+J41+J47+J53+J59+J65+J71</f>
        <v>0</v>
      </c>
      <c r="I77" s="64" t="s">
        <v>89</v>
      </c>
      <c r="J77" s="66">
        <f>(L77-H77)</f>
        <v>0</v>
      </c>
      <c r="K77" s="64" t="s">
        <v>90</v>
      </c>
      <c r="L77" s="67">
        <f>ROUND((J35+J41+J47+J53+J59+J65+J71)*1.21,2)</f>
        <v>0</v>
      </c>
      <c r="M77" s="13"/>
      <c r="N77" s="2"/>
      <c r="O77" s="2"/>
      <c r="P77" s="2"/>
      <c r="Q77" s="38">
        <f>0+Q35+Q41+Q47+Q53+Q59+Q65+Q71</f>
        <v>0</v>
      </c>
      <c r="R77" s="9">
        <f>0+R35+R41+R47+R53+R59+R65+R71</f>
        <v>0</v>
      </c>
      <c r="S77" s="68">
        <f>Q77*(1+J77)+R77</f>
        <v>0</v>
      </c>
    </row>
    <row r="78" thickTop="1" thickBot="1" ht="25" customHeight="1">
      <c r="A78" s="10"/>
      <c r="B78" s="69"/>
      <c r="C78" s="69"/>
      <c r="D78" s="69"/>
      <c r="E78" s="69"/>
      <c r="F78" s="69"/>
      <c r="G78" s="70" t="s">
        <v>91</v>
      </c>
      <c r="H78" s="71">
        <f>0+J35+J41+J47+J53+J59+J65+J71</f>
        <v>0</v>
      </c>
      <c r="I78" s="70" t="s">
        <v>92</v>
      </c>
      <c r="J78" s="72">
        <f>0+J77</f>
        <v>0</v>
      </c>
      <c r="K78" s="70" t="s">
        <v>93</v>
      </c>
      <c r="L78" s="73">
        <f>0+L77</f>
        <v>0</v>
      </c>
      <c r="M78" s="13"/>
      <c r="N78" s="2"/>
      <c r="O78" s="2"/>
      <c r="P78" s="2"/>
      <c r="Q78" s="2"/>
    </row>
    <row r="79" ht="40" customHeight="1">
      <c r="A79" s="10"/>
      <c r="B79" s="78" t="s">
        <v>132</v>
      </c>
      <c r="C79" s="1"/>
      <c r="D79" s="1"/>
      <c r="E79" s="1"/>
      <c r="F79" s="1"/>
      <c r="G79" s="1"/>
      <c r="H79" s="45"/>
      <c r="I79" s="1"/>
      <c r="J79" s="45"/>
      <c r="K79" s="1"/>
      <c r="L79" s="1"/>
      <c r="M79" s="13"/>
      <c r="N79" s="2"/>
      <c r="O79" s="2"/>
      <c r="P79" s="2"/>
      <c r="Q79" s="2"/>
    </row>
    <row r="80">
      <c r="A80" s="10"/>
      <c r="B80" s="46">
        <v>8</v>
      </c>
      <c r="C80" s="47" t="s">
        <v>133</v>
      </c>
      <c r="D80" s="47"/>
      <c r="E80" s="47" t="s">
        <v>134</v>
      </c>
      <c r="F80" s="47" t="s">
        <v>7</v>
      </c>
      <c r="G80" s="48" t="s">
        <v>135</v>
      </c>
      <c r="H80" s="49">
        <v>20</v>
      </c>
      <c r="I80" s="50">
        <v>0</v>
      </c>
      <c r="J80" s="51">
        <f>ROUND(H80*I80,2)</f>
        <v>0</v>
      </c>
      <c r="K80" s="52">
        <v>0.20999999999999999</v>
      </c>
      <c r="L80" s="53">
        <f>ROUND(J80*1.21,2)</f>
        <v>0</v>
      </c>
      <c r="M80" s="13"/>
      <c r="N80" s="2"/>
      <c r="O80" s="2"/>
      <c r="P80" s="2"/>
      <c r="Q80" s="38">
        <f>IF(ISNUMBER(K80),IF(H80&gt;0,IF(I80&gt;0,J80,0),0),0)</f>
        <v>0</v>
      </c>
      <c r="R80" s="9">
        <f>IF(ISNUMBER(K80)=FALSE,J80,0)</f>
        <v>0</v>
      </c>
    </row>
    <row r="81">
      <c r="A81" s="10"/>
      <c r="B81" s="54" t="s">
        <v>46</v>
      </c>
      <c r="C81" s="1"/>
      <c r="D81" s="1"/>
      <c r="E81" s="55" t="s">
        <v>136</v>
      </c>
      <c r="F81" s="1"/>
      <c r="G81" s="1"/>
      <c r="H81" s="45"/>
      <c r="I81" s="1"/>
      <c r="J81" s="45"/>
      <c r="K81" s="1"/>
      <c r="L81" s="1"/>
      <c r="M81" s="13"/>
      <c r="N81" s="2"/>
      <c r="O81" s="2"/>
      <c r="P81" s="2"/>
      <c r="Q81" s="2"/>
    </row>
    <row r="82">
      <c r="A82" s="10"/>
      <c r="B82" s="54" t="s">
        <v>48</v>
      </c>
      <c r="C82" s="1"/>
      <c r="D82" s="1"/>
      <c r="E82" s="55" t="s">
        <v>137</v>
      </c>
      <c r="F82" s="1"/>
      <c r="G82" s="1"/>
      <c r="H82" s="45"/>
      <c r="I82" s="1"/>
      <c r="J82" s="45"/>
      <c r="K82" s="1"/>
      <c r="L82" s="1"/>
      <c r="M82" s="13"/>
      <c r="N82" s="2"/>
      <c r="O82" s="2"/>
      <c r="P82" s="2"/>
      <c r="Q82" s="2"/>
    </row>
    <row r="83" ht="76.5">
      <c r="A83" s="10"/>
      <c r="B83" s="54" t="s">
        <v>50</v>
      </c>
      <c r="C83" s="1"/>
      <c r="D83" s="1"/>
      <c r="E83" s="55" t="s">
        <v>138</v>
      </c>
      <c r="F83" s="1"/>
      <c r="G83" s="1"/>
      <c r="H83" s="45"/>
      <c r="I83" s="1"/>
      <c r="J83" s="45"/>
      <c r="K83" s="1"/>
      <c r="L83" s="1"/>
      <c r="M83" s="13"/>
      <c r="N83" s="2"/>
      <c r="O83" s="2"/>
      <c r="P83" s="2"/>
      <c r="Q83" s="2"/>
    </row>
    <row r="84">
      <c r="A84" s="10"/>
      <c r="B84" s="54" t="s">
        <v>52</v>
      </c>
      <c r="C84" s="1"/>
      <c r="D84" s="1"/>
      <c r="E84" s="55" t="s">
        <v>53</v>
      </c>
      <c r="F84" s="1"/>
      <c r="G84" s="1"/>
      <c r="H84" s="45"/>
      <c r="I84" s="1"/>
      <c r="J84" s="45"/>
      <c r="K84" s="1"/>
      <c r="L84" s="1"/>
      <c r="M84" s="13"/>
      <c r="N84" s="2"/>
      <c r="O84" s="2"/>
      <c r="P84" s="2"/>
      <c r="Q84" s="2"/>
    </row>
    <row r="85" thickBot="1" ht="13.5">
      <c r="A85" s="10"/>
      <c r="B85" s="56" t="s">
        <v>54</v>
      </c>
      <c r="C85" s="30"/>
      <c r="D85" s="30"/>
      <c r="E85" s="28"/>
      <c r="F85" s="30"/>
      <c r="G85" s="30"/>
      <c r="H85" s="57"/>
      <c r="I85" s="30"/>
      <c r="J85" s="57"/>
      <c r="K85" s="30"/>
      <c r="L85" s="30"/>
      <c r="M85" s="13"/>
      <c r="N85" s="2"/>
      <c r="O85" s="2"/>
      <c r="P85" s="2"/>
      <c r="Q85" s="2"/>
    </row>
    <row r="86" thickTop="1" ht="13.5">
      <c r="A86" s="10"/>
      <c r="B86" s="46">
        <v>9</v>
      </c>
      <c r="C86" s="47" t="s">
        <v>139</v>
      </c>
      <c r="D86" s="47"/>
      <c r="E86" s="47" t="s">
        <v>140</v>
      </c>
      <c r="F86" s="47" t="s">
        <v>7</v>
      </c>
      <c r="G86" s="48" t="s">
        <v>84</v>
      </c>
      <c r="H86" s="58">
        <v>1</v>
      </c>
      <c r="I86" s="59">
        <v>0</v>
      </c>
      <c r="J86" s="60">
        <f>ROUND(H86*I86,2)</f>
        <v>0</v>
      </c>
      <c r="K86" s="61">
        <v>0.20999999999999999</v>
      </c>
      <c r="L86" s="62">
        <f>ROUND(J86*1.21,2)</f>
        <v>0</v>
      </c>
      <c r="M86" s="13"/>
      <c r="N86" s="2"/>
      <c r="O86" s="2"/>
      <c r="P86" s="2"/>
      <c r="Q86" s="38">
        <f>IF(ISNUMBER(K86),IF(H86&gt;0,IF(I86&gt;0,J86,0),0),0)</f>
        <v>0</v>
      </c>
      <c r="R86" s="9">
        <f>IF(ISNUMBER(K86)=FALSE,J86,0)</f>
        <v>0</v>
      </c>
    </row>
    <row r="87" ht="51">
      <c r="A87" s="10"/>
      <c r="B87" s="54" t="s">
        <v>46</v>
      </c>
      <c r="C87" s="1"/>
      <c r="D87" s="1"/>
      <c r="E87" s="55" t="s">
        <v>141</v>
      </c>
      <c r="F87" s="1"/>
      <c r="G87" s="1"/>
      <c r="H87" s="45"/>
      <c r="I87" s="1"/>
      <c r="J87" s="45"/>
      <c r="K87" s="1"/>
      <c r="L87" s="1"/>
      <c r="M87" s="13"/>
      <c r="N87" s="2"/>
      <c r="O87" s="2"/>
      <c r="P87" s="2"/>
      <c r="Q87" s="2"/>
    </row>
    <row r="88">
      <c r="A88" s="10"/>
      <c r="B88" s="54" t="s">
        <v>48</v>
      </c>
      <c r="C88" s="1"/>
      <c r="D88" s="1"/>
      <c r="E88" s="55" t="s">
        <v>49</v>
      </c>
      <c r="F88" s="1"/>
      <c r="G88" s="1"/>
      <c r="H88" s="45"/>
      <c r="I88" s="1"/>
      <c r="J88" s="45"/>
      <c r="K88" s="1"/>
      <c r="L88" s="1"/>
      <c r="M88" s="13"/>
      <c r="N88" s="2"/>
      <c r="O88" s="2"/>
      <c r="P88" s="2"/>
      <c r="Q88" s="2"/>
    </row>
    <row r="89" ht="165.75">
      <c r="A89" s="10"/>
      <c r="B89" s="54" t="s">
        <v>50</v>
      </c>
      <c r="C89" s="1"/>
      <c r="D89" s="1"/>
      <c r="E89" s="55" t="s">
        <v>142</v>
      </c>
      <c r="F89" s="1"/>
      <c r="G89" s="1"/>
      <c r="H89" s="45"/>
      <c r="I89" s="1"/>
      <c r="J89" s="45"/>
      <c r="K89" s="1"/>
      <c r="L89" s="1"/>
      <c r="M89" s="13"/>
      <c r="N89" s="2"/>
      <c r="O89" s="2"/>
      <c r="P89" s="2"/>
      <c r="Q89" s="2"/>
    </row>
    <row r="90">
      <c r="A90" s="10"/>
      <c r="B90" s="54" t="s">
        <v>52</v>
      </c>
      <c r="C90" s="1"/>
      <c r="D90" s="1"/>
      <c r="E90" s="55" t="s">
        <v>53</v>
      </c>
      <c r="F90" s="1"/>
      <c r="G90" s="1"/>
      <c r="H90" s="45"/>
      <c r="I90" s="1"/>
      <c r="J90" s="45"/>
      <c r="K90" s="1"/>
      <c r="L90" s="1"/>
      <c r="M90" s="13"/>
      <c r="N90" s="2"/>
      <c r="O90" s="2"/>
      <c r="P90" s="2"/>
      <c r="Q90" s="2"/>
    </row>
    <row r="91" thickBot="1" ht="13.5">
      <c r="A91" s="10"/>
      <c r="B91" s="56" t="s">
        <v>54</v>
      </c>
      <c r="C91" s="30"/>
      <c r="D91" s="30"/>
      <c r="E91" s="28"/>
      <c r="F91" s="30"/>
      <c r="G91" s="30"/>
      <c r="H91" s="57"/>
      <c r="I91" s="30"/>
      <c r="J91" s="57"/>
      <c r="K91" s="30"/>
      <c r="L91" s="30"/>
      <c r="M91" s="13"/>
      <c r="N91" s="2"/>
      <c r="O91" s="2"/>
      <c r="P91" s="2"/>
      <c r="Q91" s="2"/>
    </row>
    <row r="92" thickTop="1" ht="13.5">
      <c r="A92" s="10"/>
      <c r="B92" s="46">
        <v>10</v>
      </c>
      <c r="C92" s="47" t="s">
        <v>143</v>
      </c>
      <c r="D92" s="47"/>
      <c r="E92" s="47" t="s">
        <v>144</v>
      </c>
      <c r="F92" s="47" t="s">
        <v>7</v>
      </c>
      <c r="G92" s="48" t="s">
        <v>145</v>
      </c>
      <c r="H92" s="58">
        <v>92.049999999999997</v>
      </c>
      <c r="I92" s="59">
        <v>0</v>
      </c>
      <c r="J92" s="60">
        <f>ROUND(H92*I92,2)</f>
        <v>0</v>
      </c>
      <c r="K92" s="61">
        <v>0.20999999999999999</v>
      </c>
      <c r="L92" s="62">
        <f>ROUND(J92*1.21,2)</f>
        <v>0</v>
      </c>
      <c r="M92" s="13"/>
      <c r="N92" s="2"/>
      <c r="O92" s="2"/>
      <c r="P92" s="2"/>
      <c r="Q92" s="38">
        <f>IF(ISNUMBER(K92),IF(H92&gt;0,IF(I92&gt;0,J92,0),0),0)</f>
        <v>0</v>
      </c>
      <c r="R92" s="9">
        <f>IF(ISNUMBER(K92)=FALSE,J92,0)</f>
        <v>0</v>
      </c>
    </row>
    <row r="93" ht="38.25">
      <c r="A93" s="10"/>
      <c r="B93" s="54" t="s">
        <v>46</v>
      </c>
      <c r="C93" s="1"/>
      <c r="D93" s="1"/>
      <c r="E93" s="55" t="s">
        <v>146</v>
      </c>
      <c r="F93" s="1"/>
      <c r="G93" s="1"/>
      <c r="H93" s="45"/>
      <c r="I93" s="1"/>
      <c r="J93" s="45"/>
      <c r="K93" s="1"/>
      <c r="L93" s="1"/>
      <c r="M93" s="13"/>
      <c r="N93" s="2"/>
      <c r="O93" s="2"/>
      <c r="P93" s="2"/>
      <c r="Q93" s="2"/>
    </row>
    <row r="94">
      <c r="A94" s="10"/>
      <c r="B94" s="54" t="s">
        <v>48</v>
      </c>
      <c r="C94" s="1"/>
      <c r="D94" s="1"/>
      <c r="E94" s="55" t="s">
        <v>147</v>
      </c>
      <c r="F94" s="1"/>
      <c r="G94" s="1"/>
      <c r="H94" s="45"/>
      <c r="I94" s="1"/>
      <c r="J94" s="45"/>
      <c r="K94" s="1"/>
      <c r="L94" s="1"/>
      <c r="M94" s="13"/>
      <c r="N94" s="2"/>
      <c r="O94" s="2"/>
      <c r="P94" s="2"/>
      <c r="Q94" s="2"/>
    </row>
    <row r="95" ht="76.5">
      <c r="A95" s="10"/>
      <c r="B95" s="54" t="s">
        <v>50</v>
      </c>
      <c r="C95" s="1"/>
      <c r="D95" s="1"/>
      <c r="E95" s="55" t="s">
        <v>148</v>
      </c>
      <c r="F95" s="1"/>
      <c r="G95" s="1"/>
      <c r="H95" s="45"/>
      <c r="I95" s="1"/>
      <c r="J95" s="45"/>
      <c r="K95" s="1"/>
      <c r="L95" s="1"/>
      <c r="M95" s="13"/>
      <c r="N95" s="2"/>
      <c r="O95" s="2"/>
      <c r="P95" s="2"/>
      <c r="Q95" s="2"/>
    </row>
    <row r="96">
      <c r="A96" s="10"/>
      <c r="B96" s="54" t="s">
        <v>52</v>
      </c>
      <c r="C96" s="1"/>
      <c r="D96" s="1"/>
      <c r="E96" s="55" t="s">
        <v>53</v>
      </c>
      <c r="F96" s="1"/>
      <c r="G96" s="1"/>
      <c r="H96" s="45"/>
      <c r="I96" s="1"/>
      <c r="J96" s="45"/>
      <c r="K96" s="1"/>
      <c r="L96" s="1"/>
      <c r="M96" s="13"/>
      <c r="N96" s="2"/>
      <c r="O96" s="2"/>
      <c r="P96" s="2"/>
      <c r="Q96" s="2"/>
    </row>
    <row r="97" thickBot="1" ht="13.5">
      <c r="A97" s="10"/>
      <c r="B97" s="56" t="s">
        <v>54</v>
      </c>
      <c r="C97" s="30"/>
      <c r="D97" s="30"/>
      <c r="E97" s="28"/>
      <c r="F97" s="30"/>
      <c r="G97" s="30"/>
      <c r="H97" s="57"/>
      <c r="I97" s="30"/>
      <c r="J97" s="57"/>
      <c r="K97" s="30"/>
      <c r="L97" s="30"/>
      <c r="M97" s="13"/>
      <c r="N97" s="2"/>
      <c r="O97" s="2"/>
      <c r="P97" s="2"/>
      <c r="Q97" s="2"/>
    </row>
    <row r="98" thickTop="1" ht="13.5">
      <c r="A98" s="10"/>
      <c r="B98" s="46">
        <v>11</v>
      </c>
      <c r="C98" s="47" t="s">
        <v>149</v>
      </c>
      <c r="D98" s="47"/>
      <c r="E98" s="47" t="s">
        <v>150</v>
      </c>
      <c r="F98" s="47" t="s">
        <v>7</v>
      </c>
      <c r="G98" s="48" t="s">
        <v>145</v>
      </c>
      <c r="H98" s="58">
        <v>1</v>
      </c>
      <c r="I98" s="59">
        <v>0</v>
      </c>
      <c r="J98" s="60">
        <f>ROUND(H98*I98,2)</f>
        <v>0</v>
      </c>
      <c r="K98" s="61">
        <v>0.20999999999999999</v>
      </c>
      <c r="L98" s="62">
        <f>ROUND(J98*1.21,2)</f>
        <v>0</v>
      </c>
      <c r="M98" s="13"/>
      <c r="N98" s="2"/>
      <c r="O98" s="2"/>
      <c r="P98" s="2"/>
      <c r="Q98" s="38">
        <f>IF(ISNUMBER(K98),IF(H98&gt;0,IF(I98&gt;0,J98,0),0),0)</f>
        <v>0</v>
      </c>
      <c r="R98" s="9">
        <f>IF(ISNUMBER(K98)=FALSE,J98,0)</f>
        <v>0</v>
      </c>
    </row>
    <row r="99" ht="51">
      <c r="A99" s="10"/>
      <c r="B99" s="54" t="s">
        <v>46</v>
      </c>
      <c r="C99" s="1"/>
      <c r="D99" s="1"/>
      <c r="E99" s="55" t="s">
        <v>151</v>
      </c>
      <c r="F99" s="1"/>
      <c r="G99" s="1"/>
      <c r="H99" s="45"/>
      <c r="I99" s="1"/>
      <c r="J99" s="45"/>
      <c r="K99" s="1"/>
      <c r="L99" s="1"/>
      <c r="M99" s="13"/>
      <c r="N99" s="2"/>
      <c r="O99" s="2"/>
      <c r="P99" s="2"/>
      <c r="Q99" s="2"/>
    </row>
    <row r="100">
      <c r="A100" s="10"/>
      <c r="B100" s="54" t="s">
        <v>48</v>
      </c>
      <c r="C100" s="1"/>
      <c r="D100" s="1"/>
      <c r="E100" s="55" t="s">
        <v>152</v>
      </c>
      <c r="F100" s="1"/>
      <c r="G100" s="1"/>
      <c r="H100" s="45"/>
      <c r="I100" s="1"/>
      <c r="J100" s="45"/>
      <c r="K100" s="1"/>
      <c r="L100" s="1"/>
      <c r="M100" s="13"/>
      <c r="N100" s="2"/>
      <c r="O100" s="2"/>
      <c r="P100" s="2"/>
      <c r="Q100" s="2"/>
    </row>
    <row r="101" ht="76.5">
      <c r="A101" s="10"/>
      <c r="B101" s="54" t="s">
        <v>50</v>
      </c>
      <c r="C101" s="1"/>
      <c r="D101" s="1"/>
      <c r="E101" s="55" t="s">
        <v>148</v>
      </c>
      <c r="F101" s="1"/>
      <c r="G101" s="1"/>
      <c r="H101" s="45"/>
      <c r="I101" s="1"/>
      <c r="J101" s="45"/>
      <c r="K101" s="1"/>
      <c r="L101" s="1"/>
      <c r="M101" s="13"/>
      <c r="N101" s="2"/>
      <c r="O101" s="2"/>
      <c r="P101" s="2"/>
      <c r="Q101" s="2"/>
    </row>
    <row r="102">
      <c r="A102" s="10"/>
      <c r="B102" s="54" t="s">
        <v>52</v>
      </c>
      <c r="C102" s="1"/>
      <c r="D102" s="1"/>
      <c r="E102" s="55" t="s">
        <v>53</v>
      </c>
      <c r="F102" s="1"/>
      <c r="G102" s="1"/>
      <c r="H102" s="45"/>
      <c r="I102" s="1"/>
      <c r="J102" s="45"/>
      <c r="K102" s="1"/>
      <c r="L102" s="1"/>
      <c r="M102" s="13"/>
      <c r="N102" s="2"/>
      <c r="O102" s="2"/>
      <c r="P102" s="2"/>
      <c r="Q102" s="2"/>
    </row>
    <row r="103" thickBot="1" ht="13.5">
      <c r="A103" s="10"/>
      <c r="B103" s="56" t="s">
        <v>54</v>
      </c>
      <c r="C103" s="30"/>
      <c r="D103" s="30"/>
      <c r="E103" s="28"/>
      <c r="F103" s="30"/>
      <c r="G103" s="30"/>
      <c r="H103" s="57"/>
      <c r="I103" s="30"/>
      <c r="J103" s="57"/>
      <c r="K103" s="30"/>
      <c r="L103" s="30"/>
      <c r="M103" s="13"/>
      <c r="N103" s="2"/>
      <c r="O103" s="2"/>
      <c r="P103" s="2"/>
      <c r="Q103" s="2"/>
    </row>
    <row r="104" thickTop="1" ht="13.5">
      <c r="A104" s="10"/>
      <c r="B104" s="46">
        <v>12</v>
      </c>
      <c r="C104" s="47" t="s">
        <v>153</v>
      </c>
      <c r="D104" s="47"/>
      <c r="E104" s="47" t="s">
        <v>154</v>
      </c>
      <c r="F104" s="47" t="s">
        <v>7</v>
      </c>
      <c r="G104" s="48" t="s">
        <v>145</v>
      </c>
      <c r="H104" s="58">
        <v>52.229999999999997</v>
      </c>
      <c r="I104" s="59">
        <v>0</v>
      </c>
      <c r="J104" s="60">
        <f>ROUND(H104*I104,2)</f>
        <v>0</v>
      </c>
      <c r="K104" s="61">
        <v>0.20999999999999999</v>
      </c>
      <c r="L104" s="62">
        <f>ROUND(J104*1.21,2)</f>
        <v>0</v>
      </c>
      <c r="M104" s="13"/>
      <c r="N104" s="2"/>
      <c r="O104" s="2"/>
      <c r="P104" s="2"/>
      <c r="Q104" s="38">
        <f>IF(ISNUMBER(K104),IF(H104&gt;0,IF(I104&gt;0,J104,0),0),0)</f>
        <v>0</v>
      </c>
      <c r="R104" s="9">
        <f>IF(ISNUMBER(K104)=FALSE,J104,0)</f>
        <v>0</v>
      </c>
    </row>
    <row r="105" ht="38.25">
      <c r="A105" s="10"/>
      <c r="B105" s="54" t="s">
        <v>46</v>
      </c>
      <c r="C105" s="1"/>
      <c r="D105" s="1"/>
      <c r="E105" s="55" t="s">
        <v>155</v>
      </c>
      <c r="F105" s="1"/>
      <c r="G105" s="1"/>
      <c r="H105" s="45"/>
      <c r="I105" s="1"/>
      <c r="J105" s="45"/>
      <c r="K105" s="1"/>
      <c r="L105" s="1"/>
      <c r="M105" s="13"/>
      <c r="N105" s="2"/>
      <c r="O105" s="2"/>
      <c r="P105" s="2"/>
      <c r="Q105" s="2"/>
    </row>
    <row r="106" ht="38.25">
      <c r="A106" s="10"/>
      <c r="B106" s="54" t="s">
        <v>48</v>
      </c>
      <c r="C106" s="1"/>
      <c r="D106" s="1"/>
      <c r="E106" s="55" t="s">
        <v>156</v>
      </c>
      <c r="F106" s="1"/>
      <c r="G106" s="1"/>
      <c r="H106" s="45"/>
      <c r="I106" s="1"/>
      <c r="J106" s="45"/>
      <c r="K106" s="1"/>
      <c r="L106" s="1"/>
      <c r="M106" s="13"/>
      <c r="N106" s="2"/>
      <c r="O106" s="2"/>
      <c r="P106" s="2"/>
      <c r="Q106" s="2"/>
    </row>
    <row r="107" ht="76.5">
      <c r="A107" s="10"/>
      <c r="B107" s="54" t="s">
        <v>50</v>
      </c>
      <c r="C107" s="1"/>
      <c r="D107" s="1"/>
      <c r="E107" s="55" t="s">
        <v>148</v>
      </c>
      <c r="F107" s="1"/>
      <c r="G107" s="1"/>
      <c r="H107" s="45"/>
      <c r="I107" s="1"/>
      <c r="J107" s="45"/>
      <c r="K107" s="1"/>
      <c r="L107" s="1"/>
      <c r="M107" s="13"/>
      <c r="N107" s="2"/>
      <c r="O107" s="2"/>
      <c r="P107" s="2"/>
      <c r="Q107" s="2"/>
    </row>
    <row r="108">
      <c r="A108" s="10"/>
      <c r="B108" s="54" t="s">
        <v>52</v>
      </c>
      <c r="C108" s="1"/>
      <c r="D108" s="1"/>
      <c r="E108" s="55" t="s">
        <v>53</v>
      </c>
      <c r="F108" s="1"/>
      <c r="G108" s="1"/>
      <c r="H108" s="45"/>
      <c r="I108" s="1"/>
      <c r="J108" s="45"/>
      <c r="K108" s="1"/>
      <c r="L108" s="1"/>
      <c r="M108" s="13"/>
      <c r="N108" s="2"/>
      <c r="O108" s="2"/>
      <c r="P108" s="2"/>
      <c r="Q108" s="2"/>
    </row>
    <row r="109" thickBot="1" ht="13.5">
      <c r="A109" s="10"/>
      <c r="B109" s="56" t="s">
        <v>54</v>
      </c>
      <c r="C109" s="30"/>
      <c r="D109" s="30"/>
      <c r="E109" s="28"/>
      <c r="F109" s="30"/>
      <c r="G109" s="30"/>
      <c r="H109" s="57"/>
      <c r="I109" s="30"/>
      <c r="J109" s="57"/>
      <c r="K109" s="30"/>
      <c r="L109" s="30"/>
      <c r="M109" s="13"/>
      <c r="N109" s="2"/>
      <c r="O109" s="2"/>
      <c r="P109" s="2"/>
      <c r="Q109" s="2"/>
    </row>
    <row r="110" thickTop="1" ht="13.5">
      <c r="A110" s="10"/>
      <c r="B110" s="46">
        <v>13</v>
      </c>
      <c r="C110" s="47" t="s">
        <v>157</v>
      </c>
      <c r="D110" s="47"/>
      <c r="E110" s="47" t="s">
        <v>158</v>
      </c>
      <c r="F110" s="47" t="s">
        <v>7</v>
      </c>
      <c r="G110" s="48" t="s">
        <v>159</v>
      </c>
      <c r="H110" s="58">
        <v>16.399999999999999</v>
      </c>
      <c r="I110" s="59">
        <v>0</v>
      </c>
      <c r="J110" s="60">
        <f>ROUND(H110*I110,2)</f>
        <v>0</v>
      </c>
      <c r="K110" s="61">
        <v>0.20999999999999999</v>
      </c>
      <c r="L110" s="62">
        <f>ROUND(J110*1.21,2)</f>
        <v>0</v>
      </c>
      <c r="M110" s="13"/>
      <c r="N110" s="2"/>
      <c r="O110" s="2"/>
      <c r="P110" s="2"/>
      <c r="Q110" s="38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4" t="s">
        <v>46</v>
      </c>
      <c r="C111" s="1"/>
      <c r="D111" s="1"/>
      <c r="E111" s="55" t="s">
        <v>160</v>
      </c>
      <c r="F111" s="1"/>
      <c r="G111" s="1"/>
      <c r="H111" s="45"/>
      <c r="I111" s="1"/>
      <c r="J111" s="45"/>
      <c r="K111" s="1"/>
      <c r="L111" s="1"/>
      <c r="M111" s="13"/>
      <c r="N111" s="2"/>
      <c r="O111" s="2"/>
      <c r="P111" s="2"/>
      <c r="Q111" s="2"/>
    </row>
    <row r="112">
      <c r="A112" s="10"/>
      <c r="B112" s="54" t="s">
        <v>48</v>
      </c>
      <c r="C112" s="1"/>
      <c r="D112" s="1"/>
      <c r="E112" s="55" t="s">
        <v>161</v>
      </c>
      <c r="F112" s="1"/>
      <c r="G112" s="1"/>
      <c r="H112" s="45"/>
      <c r="I112" s="1"/>
      <c r="J112" s="45"/>
      <c r="K112" s="1"/>
      <c r="L112" s="1"/>
      <c r="M112" s="13"/>
      <c r="N112" s="2"/>
      <c r="O112" s="2"/>
      <c r="P112" s="2"/>
      <c r="Q112" s="2"/>
    </row>
    <row r="113" ht="51">
      <c r="A113" s="10"/>
      <c r="B113" s="54" t="s">
        <v>50</v>
      </c>
      <c r="C113" s="1"/>
      <c r="D113" s="1"/>
      <c r="E113" s="55" t="s">
        <v>162</v>
      </c>
      <c r="F113" s="1"/>
      <c r="G113" s="1"/>
      <c r="H113" s="45"/>
      <c r="I113" s="1"/>
      <c r="J113" s="45"/>
      <c r="K113" s="1"/>
      <c r="L113" s="1"/>
      <c r="M113" s="13"/>
      <c r="N113" s="2"/>
      <c r="O113" s="2"/>
      <c r="P113" s="2"/>
      <c r="Q113" s="2"/>
    </row>
    <row r="114">
      <c r="A114" s="10"/>
      <c r="B114" s="54" t="s">
        <v>52</v>
      </c>
      <c r="C114" s="1"/>
      <c r="D114" s="1"/>
      <c r="E114" s="55" t="s">
        <v>53</v>
      </c>
      <c r="F114" s="1"/>
      <c r="G114" s="1"/>
      <c r="H114" s="45"/>
      <c r="I114" s="1"/>
      <c r="J114" s="45"/>
      <c r="K114" s="1"/>
      <c r="L114" s="1"/>
      <c r="M114" s="13"/>
      <c r="N114" s="2"/>
      <c r="O114" s="2"/>
      <c r="P114" s="2"/>
      <c r="Q114" s="2"/>
    </row>
    <row r="115" thickBot="1" ht="13.5">
      <c r="A115" s="10"/>
      <c r="B115" s="56" t="s">
        <v>54</v>
      </c>
      <c r="C115" s="30"/>
      <c r="D115" s="30"/>
      <c r="E115" s="28"/>
      <c r="F115" s="30"/>
      <c r="G115" s="30"/>
      <c r="H115" s="57"/>
      <c r="I115" s="30"/>
      <c r="J115" s="57"/>
      <c r="K115" s="30"/>
      <c r="L115" s="30"/>
      <c r="M115" s="13"/>
      <c r="N115" s="2"/>
      <c r="O115" s="2"/>
      <c r="P115" s="2"/>
      <c r="Q115" s="2"/>
    </row>
    <row r="116" thickTop="1" ht="13.5">
      <c r="A116" s="10"/>
      <c r="B116" s="46">
        <v>14</v>
      </c>
      <c r="C116" s="47" t="s">
        <v>163</v>
      </c>
      <c r="D116" s="47" t="s">
        <v>7</v>
      </c>
      <c r="E116" s="47" t="s">
        <v>164</v>
      </c>
      <c r="F116" s="47" t="s">
        <v>7</v>
      </c>
      <c r="G116" s="48" t="s">
        <v>145</v>
      </c>
      <c r="H116" s="58">
        <v>20</v>
      </c>
      <c r="I116" s="59">
        <v>0</v>
      </c>
      <c r="J116" s="60">
        <f>ROUND(H116*I116,2)</f>
        <v>0</v>
      </c>
      <c r="K116" s="61">
        <v>0.20999999999999999</v>
      </c>
      <c r="L116" s="62">
        <f>ROUND(J116*1.21,2)</f>
        <v>0</v>
      </c>
      <c r="M116" s="13"/>
      <c r="N116" s="2"/>
      <c r="O116" s="2"/>
      <c r="P116" s="2"/>
      <c r="Q116" s="38">
        <f>IF(ISNUMBER(K116),IF(H116&gt;0,IF(I116&gt;0,J116,0),0),0)</f>
        <v>0</v>
      </c>
      <c r="R116" s="9">
        <f>IF(ISNUMBER(K116)=FALSE,J116,0)</f>
        <v>0</v>
      </c>
    </row>
    <row r="117" ht="25.5">
      <c r="A117" s="10"/>
      <c r="B117" s="54" t="s">
        <v>46</v>
      </c>
      <c r="C117" s="1"/>
      <c r="D117" s="1"/>
      <c r="E117" s="55" t="s">
        <v>165</v>
      </c>
      <c r="F117" s="1"/>
      <c r="G117" s="1"/>
      <c r="H117" s="45"/>
      <c r="I117" s="1"/>
      <c r="J117" s="45"/>
      <c r="K117" s="1"/>
      <c r="L117" s="1"/>
      <c r="M117" s="13"/>
      <c r="N117" s="2"/>
      <c r="O117" s="2"/>
      <c r="P117" s="2"/>
      <c r="Q117" s="2"/>
    </row>
    <row r="118">
      <c r="A118" s="10"/>
      <c r="B118" s="54" t="s">
        <v>48</v>
      </c>
      <c r="C118" s="1"/>
      <c r="D118" s="1"/>
      <c r="E118" s="55" t="s">
        <v>166</v>
      </c>
      <c r="F118" s="1"/>
      <c r="G118" s="1"/>
      <c r="H118" s="45"/>
      <c r="I118" s="1"/>
      <c r="J118" s="45"/>
      <c r="K118" s="1"/>
      <c r="L118" s="1"/>
      <c r="M118" s="13"/>
      <c r="N118" s="2"/>
      <c r="O118" s="2"/>
      <c r="P118" s="2"/>
      <c r="Q118" s="2"/>
    </row>
    <row r="119" ht="25.5">
      <c r="A119" s="10"/>
      <c r="B119" s="54" t="s">
        <v>50</v>
      </c>
      <c r="C119" s="1"/>
      <c r="D119" s="1"/>
      <c r="E119" s="55" t="s">
        <v>167</v>
      </c>
      <c r="F119" s="1"/>
      <c r="G119" s="1"/>
      <c r="H119" s="45"/>
      <c r="I119" s="1"/>
      <c r="J119" s="45"/>
      <c r="K119" s="1"/>
      <c r="L119" s="1"/>
      <c r="M119" s="13"/>
      <c r="N119" s="2"/>
      <c r="O119" s="2"/>
      <c r="P119" s="2"/>
      <c r="Q119" s="2"/>
    </row>
    <row r="120">
      <c r="A120" s="10"/>
      <c r="B120" s="54" t="s">
        <v>52</v>
      </c>
      <c r="C120" s="1"/>
      <c r="D120" s="1"/>
      <c r="E120" s="55" t="s">
        <v>53</v>
      </c>
      <c r="F120" s="1"/>
      <c r="G120" s="1"/>
      <c r="H120" s="45"/>
      <c r="I120" s="1"/>
      <c r="J120" s="45"/>
      <c r="K120" s="1"/>
      <c r="L120" s="1"/>
      <c r="M120" s="13"/>
      <c r="N120" s="2"/>
      <c r="O120" s="2"/>
      <c r="P120" s="2"/>
      <c r="Q120" s="2"/>
    </row>
    <row r="121" thickBot="1" ht="13.5">
      <c r="A121" s="10"/>
      <c r="B121" s="56" t="s">
        <v>54</v>
      </c>
      <c r="C121" s="30"/>
      <c r="D121" s="30"/>
      <c r="E121" s="28"/>
      <c r="F121" s="30"/>
      <c r="G121" s="30"/>
      <c r="H121" s="57"/>
      <c r="I121" s="30"/>
      <c r="J121" s="57"/>
      <c r="K121" s="30"/>
      <c r="L121" s="30"/>
      <c r="M121" s="13"/>
      <c r="N121" s="2"/>
      <c r="O121" s="2"/>
      <c r="P121" s="2"/>
      <c r="Q121" s="2"/>
    </row>
    <row r="122" thickTop="1" ht="13.5">
      <c r="A122" s="10"/>
      <c r="B122" s="46">
        <v>15</v>
      </c>
      <c r="C122" s="47" t="s">
        <v>168</v>
      </c>
      <c r="D122" s="47"/>
      <c r="E122" s="47" t="s">
        <v>169</v>
      </c>
      <c r="F122" s="47" t="s">
        <v>7</v>
      </c>
      <c r="G122" s="48" t="s">
        <v>145</v>
      </c>
      <c r="H122" s="58">
        <v>210.846</v>
      </c>
      <c r="I122" s="59">
        <v>0</v>
      </c>
      <c r="J122" s="60">
        <f>ROUND(H122*I122,2)</f>
        <v>0</v>
      </c>
      <c r="K122" s="61">
        <v>0.20999999999999999</v>
      </c>
      <c r="L122" s="62">
        <f>ROUND(J122*1.21,2)</f>
        <v>0</v>
      </c>
      <c r="M122" s="13"/>
      <c r="N122" s="2"/>
      <c r="O122" s="2"/>
      <c r="P122" s="2"/>
      <c r="Q122" s="38">
        <f>IF(ISNUMBER(K122),IF(H122&gt;0,IF(I122&gt;0,J122,0),0),0)</f>
        <v>0</v>
      </c>
      <c r="R122" s="9">
        <f>IF(ISNUMBER(K122)=FALSE,J122,0)</f>
        <v>0</v>
      </c>
    </row>
    <row r="123" ht="25.5">
      <c r="A123" s="10"/>
      <c r="B123" s="54" t="s">
        <v>46</v>
      </c>
      <c r="C123" s="1"/>
      <c r="D123" s="1"/>
      <c r="E123" s="55" t="s">
        <v>170</v>
      </c>
      <c r="F123" s="1"/>
      <c r="G123" s="1"/>
      <c r="H123" s="45"/>
      <c r="I123" s="1"/>
      <c r="J123" s="45"/>
      <c r="K123" s="1"/>
      <c r="L123" s="1"/>
      <c r="M123" s="13"/>
      <c r="N123" s="2"/>
      <c r="O123" s="2"/>
      <c r="P123" s="2"/>
      <c r="Q123" s="2"/>
    </row>
    <row r="124" ht="38.25">
      <c r="A124" s="10"/>
      <c r="B124" s="54" t="s">
        <v>48</v>
      </c>
      <c r="C124" s="1"/>
      <c r="D124" s="1"/>
      <c r="E124" s="55" t="s">
        <v>171</v>
      </c>
      <c r="F124" s="1"/>
      <c r="G124" s="1"/>
      <c r="H124" s="45"/>
      <c r="I124" s="1"/>
      <c r="J124" s="45"/>
      <c r="K124" s="1"/>
      <c r="L124" s="1"/>
      <c r="M124" s="13"/>
      <c r="N124" s="2"/>
      <c r="O124" s="2"/>
      <c r="P124" s="2"/>
      <c r="Q124" s="2"/>
    </row>
    <row r="125" ht="306">
      <c r="A125" s="10"/>
      <c r="B125" s="54" t="s">
        <v>50</v>
      </c>
      <c r="C125" s="1"/>
      <c r="D125" s="1"/>
      <c r="E125" s="55" t="s">
        <v>172</v>
      </c>
      <c r="F125" s="1"/>
      <c r="G125" s="1"/>
      <c r="H125" s="45"/>
      <c r="I125" s="1"/>
      <c r="J125" s="45"/>
      <c r="K125" s="1"/>
      <c r="L125" s="1"/>
      <c r="M125" s="13"/>
      <c r="N125" s="2"/>
      <c r="O125" s="2"/>
      <c r="P125" s="2"/>
      <c r="Q125" s="2"/>
    </row>
    <row r="126">
      <c r="A126" s="10"/>
      <c r="B126" s="54" t="s">
        <v>52</v>
      </c>
      <c r="C126" s="1"/>
      <c r="D126" s="1"/>
      <c r="E126" s="55" t="s">
        <v>53</v>
      </c>
      <c r="F126" s="1"/>
      <c r="G126" s="1"/>
      <c r="H126" s="45"/>
      <c r="I126" s="1"/>
      <c r="J126" s="45"/>
      <c r="K126" s="1"/>
      <c r="L126" s="1"/>
      <c r="M126" s="13"/>
      <c r="N126" s="2"/>
      <c r="O126" s="2"/>
      <c r="P126" s="2"/>
      <c r="Q126" s="2"/>
    </row>
    <row r="127" thickBot="1" ht="13.5">
      <c r="A127" s="10"/>
      <c r="B127" s="56" t="s">
        <v>54</v>
      </c>
      <c r="C127" s="30"/>
      <c r="D127" s="30"/>
      <c r="E127" s="28"/>
      <c r="F127" s="30"/>
      <c r="G127" s="30"/>
      <c r="H127" s="57"/>
      <c r="I127" s="30"/>
      <c r="J127" s="57"/>
      <c r="K127" s="30"/>
      <c r="L127" s="30"/>
      <c r="M127" s="13"/>
      <c r="N127" s="2"/>
      <c r="O127" s="2"/>
      <c r="P127" s="2"/>
      <c r="Q127" s="2"/>
    </row>
    <row r="128" thickTop="1" ht="13.5">
      <c r="A128" s="10"/>
      <c r="B128" s="46">
        <v>16</v>
      </c>
      <c r="C128" s="47" t="s">
        <v>173</v>
      </c>
      <c r="D128" s="47" t="s">
        <v>7</v>
      </c>
      <c r="E128" s="47" t="s">
        <v>174</v>
      </c>
      <c r="F128" s="47" t="s">
        <v>7</v>
      </c>
      <c r="G128" s="48" t="s">
        <v>145</v>
      </c>
      <c r="H128" s="58">
        <v>104</v>
      </c>
      <c r="I128" s="59">
        <v>0</v>
      </c>
      <c r="J128" s="60">
        <f>ROUND(H128*I128,2)</f>
        <v>0</v>
      </c>
      <c r="K128" s="61">
        <v>0.20999999999999999</v>
      </c>
      <c r="L128" s="62">
        <f>ROUND(J128*1.21,2)</f>
        <v>0</v>
      </c>
      <c r="M128" s="13"/>
      <c r="N128" s="2"/>
      <c r="O128" s="2"/>
      <c r="P128" s="2"/>
      <c r="Q128" s="38">
        <f>IF(ISNUMBER(K128),IF(H128&gt;0,IF(I128&gt;0,J128,0),0),0)</f>
        <v>0</v>
      </c>
      <c r="R128" s="9">
        <f>IF(ISNUMBER(K128)=FALSE,J128,0)</f>
        <v>0</v>
      </c>
    </row>
    <row r="129" ht="25.5">
      <c r="A129" s="10"/>
      <c r="B129" s="54" t="s">
        <v>46</v>
      </c>
      <c r="C129" s="1"/>
      <c r="D129" s="1"/>
      <c r="E129" s="55" t="s">
        <v>175</v>
      </c>
      <c r="F129" s="1"/>
      <c r="G129" s="1"/>
      <c r="H129" s="45"/>
      <c r="I129" s="1"/>
      <c r="J129" s="45"/>
      <c r="K129" s="1"/>
      <c r="L129" s="1"/>
      <c r="M129" s="13"/>
      <c r="N129" s="2"/>
      <c r="O129" s="2"/>
      <c r="P129" s="2"/>
      <c r="Q129" s="2"/>
    </row>
    <row r="130">
      <c r="A130" s="10"/>
      <c r="B130" s="54" t="s">
        <v>48</v>
      </c>
      <c r="C130" s="1"/>
      <c r="D130" s="1"/>
      <c r="E130" s="55" t="s">
        <v>176</v>
      </c>
      <c r="F130" s="1"/>
      <c r="G130" s="1"/>
      <c r="H130" s="45"/>
      <c r="I130" s="1"/>
      <c r="J130" s="45"/>
      <c r="K130" s="1"/>
      <c r="L130" s="1"/>
      <c r="M130" s="13"/>
      <c r="N130" s="2"/>
      <c r="O130" s="2"/>
      <c r="P130" s="2"/>
      <c r="Q130" s="2"/>
    </row>
    <row r="131">
      <c r="A131" s="10"/>
      <c r="B131" s="54" t="s">
        <v>50</v>
      </c>
      <c r="C131" s="1"/>
      <c r="D131" s="1"/>
      <c r="E131" s="55" t="s">
        <v>177</v>
      </c>
      <c r="F131" s="1"/>
      <c r="G131" s="1"/>
      <c r="H131" s="45"/>
      <c r="I131" s="1"/>
      <c r="J131" s="45"/>
      <c r="K131" s="1"/>
      <c r="L131" s="1"/>
      <c r="M131" s="13"/>
      <c r="N131" s="2"/>
      <c r="O131" s="2"/>
      <c r="P131" s="2"/>
      <c r="Q131" s="2"/>
    </row>
    <row r="132">
      <c r="A132" s="10"/>
      <c r="B132" s="54" t="s">
        <v>52</v>
      </c>
      <c r="C132" s="1"/>
      <c r="D132" s="1"/>
      <c r="E132" s="55" t="s">
        <v>53</v>
      </c>
      <c r="F132" s="1"/>
      <c r="G132" s="1"/>
      <c r="H132" s="45"/>
      <c r="I132" s="1"/>
      <c r="J132" s="45"/>
      <c r="K132" s="1"/>
      <c r="L132" s="1"/>
      <c r="M132" s="13"/>
      <c r="N132" s="2"/>
      <c r="O132" s="2"/>
      <c r="P132" s="2"/>
      <c r="Q132" s="2"/>
    </row>
    <row r="133" thickBot="1">
      <c r="A133" s="10"/>
      <c r="B133" s="56" t="s">
        <v>54</v>
      </c>
      <c r="C133" s="30"/>
      <c r="D133" s="30"/>
      <c r="E133" s="28"/>
      <c r="F133" s="30"/>
      <c r="G133" s="30"/>
      <c r="H133" s="57"/>
      <c r="I133" s="30"/>
      <c r="J133" s="57"/>
      <c r="K133" s="30"/>
      <c r="L133" s="30"/>
      <c r="M133" s="13"/>
      <c r="N133" s="2"/>
      <c r="O133" s="2"/>
      <c r="P133" s="2"/>
      <c r="Q133" s="2"/>
    </row>
    <row r="134" thickTop="1">
      <c r="A134" s="10"/>
      <c r="B134" s="46">
        <v>17</v>
      </c>
      <c r="C134" s="47" t="s">
        <v>178</v>
      </c>
      <c r="D134" s="47" t="s">
        <v>7</v>
      </c>
      <c r="E134" s="47" t="s">
        <v>179</v>
      </c>
      <c r="F134" s="47" t="s">
        <v>7</v>
      </c>
      <c r="G134" s="48" t="s">
        <v>145</v>
      </c>
      <c r="H134" s="58">
        <v>520.60900000000004</v>
      </c>
      <c r="I134" s="59">
        <v>0</v>
      </c>
      <c r="J134" s="60">
        <f>ROUND(H134*I134,2)</f>
        <v>0</v>
      </c>
      <c r="K134" s="61">
        <v>0.20999999999999999</v>
      </c>
      <c r="L134" s="62">
        <f>ROUND(J134*1.21,2)</f>
        <v>0</v>
      </c>
      <c r="M134" s="13"/>
      <c r="N134" s="2"/>
      <c r="O134" s="2"/>
      <c r="P134" s="2"/>
      <c r="Q134" s="38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4" t="s">
        <v>46</v>
      </c>
      <c r="C135" s="1"/>
      <c r="D135" s="1"/>
      <c r="E135" s="55" t="s">
        <v>180</v>
      </c>
      <c r="F135" s="1"/>
      <c r="G135" s="1"/>
      <c r="H135" s="45"/>
      <c r="I135" s="1"/>
      <c r="J135" s="45"/>
      <c r="K135" s="1"/>
      <c r="L135" s="1"/>
      <c r="M135" s="13"/>
      <c r="N135" s="2"/>
      <c r="O135" s="2"/>
      <c r="P135" s="2"/>
      <c r="Q135" s="2"/>
    </row>
    <row r="136">
      <c r="A136" s="10"/>
      <c r="B136" s="54" t="s">
        <v>48</v>
      </c>
      <c r="C136" s="1"/>
      <c r="D136" s="1"/>
      <c r="E136" s="55" t="s">
        <v>181</v>
      </c>
      <c r="F136" s="1"/>
      <c r="G136" s="1"/>
      <c r="H136" s="45"/>
      <c r="I136" s="1"/>
      <c r="J136" s="45"/>
      <c r="K136" s="1"/>
      <c r="L136" s="1"/>
      <c r="M136" s="13"/>
      <c r="N136" s="2"/>
      <c r="O136" s="2"/>
      <c r="P136" s="2"/>
      <c r="Q136" s="2"/>
    </row>
    <row r="137">
      <c r="A137" s="10"/>
      <c r="B137" s="54" t="s">
        <v>50</v>
      </c>
      <c r="C137" s="1"/>
      <c r="D137" s="1"/>
      <c r="E137" s="55" t="s">
        <v>182</v>
      </c>
      <c r="F137" s="1"/>
      <c r="G137" s="1"/>
      <c r="H137" s="45"/>
      <c r="I137" s="1"/>
      <c r="J137" s="45"/>
      <c r="K137" s="1"/>
      <c r="L137" s="1"/>
      <c r="M137" s="13"/>
      <c r="N137" s="2"/>
      <c r="O137" s="2"/>
      <c r="P137" s="2"/>
      <c r="Q137" s="2"/>
    </row>
    <row r="138">
      <c r="A138" s="10"/>
      <c r="B138" s="54" t="s">
        <v>52</v>
      </c>
      <c r="C138" s="1"/>
      <c r="D138" s="1"/>
      <c r="E138" s="55" t="s">
        <v>53</v>
      </c>
      <c r="F138" s="1"/>
      <c r="G138" s="1"/>
      <c r="H138" s="45"/>
      <c r="I138" s="1"/>
      <c r="J138" s="45"/>
      <c r="K138" s="1"/>
      <c r="L138" s="1"/>
      <c r="M138" s="13"/>
      <c r="N138" s="2"/>
      <c r="O138" s="2"/>
      <c r="P138" s="2"/>
      <c r="Q138" s="2"/>
    </row>
    <row r="139" thickBot="1">
      <c r="A139" s="10"/>
      <c r="B139" s="56" t="s">
        <v>54</v>
      </c>
      <c r="C139" s="30"/>
      <c r="D139" s="30"/>
      <c r="E139" s="28"/>
      <c r="F139" s="30"/>
      <c r="G139" s="30"/>
      <c r="H139" s="57"/>
      <c r="I139" s="30"/>
      <c r="J139" s="57"/>
      <c r="K139" s="30"/>
      <c r="L139" s="30"/>
      <c r="M139" s="13"/>
      <c r="N139" s="2"/>
      <c r="O139" s="2"/>
      <c r="P139" s="2"/>
      <c r="Q139" s="2"/>
    </row>
    <row r="140" thickTop="1">
      <c r="A140" s="10"/>
      <c r="B140" s="46">
        <v>18</v>
      </c>
      <c r="C140" s="47" t="s">
        <v>183</v>
      </c>
      <c r="D140" s="47" t="s">
        <v>7</v>
      </c>
      <c r="E140" s="47" t="s">
        <v>184</v>
      </c>
      <c r="F140" s="47" t="s">
        <v>7</v>
      </c>
      <c r="G140" s="48" t="s">
        <v>145</v>
      </c>
      <c r="H140" s="58">
        <v>543.29399999999998</v>
      </c>
      <c r="I140" s="59">
        <v>0</v>
      </c>
      <c r="J140" s="60">
        <f>ROUND(H140*I140,2)</f>
        <v>0</v>
      </c>
      <c r="K140" s="61">
        <v>0.20999999999999999</v>
      </c>
      <c r="L140" s="62">
        <f>ROUND(J140*1.21,2)</f>
        <v>0</v>
      </c>
      <c r="M140" s="13"/>
      <c r="N140" s="2"/>
      <c r="O140" s="2"/>
      <c r="P140" s="2"/>
      <c r="Q140" s="38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54" t="s">
        <v>46</v>
      </c>
      <c r="C141" s="1"/>
      <c r="D141" s="1"/>
      <c r="E141" s="55" t="s">
        <v>185</v>
      </c>
      <c r="F141" s="1"/>
      <c r="G141" s="1"/>
      <c r="H141" s="45"/>
      <c r="I141" s="1"/>
      <c r="J141" s="45"/>
      <c r="K141" s="1"/>
      <c r="L141" s="1"/>
      <c r="M141" s="13"/>
      <c r="N141" s="2"/>
      <c r="O141" s="2"/>
      <c r="P141" s="2"/>
      <c r="Q141" s="2"/>
    </row>
    <row r="142">
      <c r="A142" s="10"/>
      <c r="B142" s="54" t="s">
        <v>48</v>
      </c>
      <c r="C142" s="1"/>
      <c r="D142" s="1"/>
      <c r="E142" s="55" t="s">
        <v>186</v>
      </c>
      <c r="F142" s="1"/>
      <c r="G142" s="1"/>
      <c r="H142" s="45"/>
      <c r="I142" s="1"/>
      <c r="J142" s="45"/>
      <c r="K142" s="1"/>
      <c r="L142" s="1"/>
      <c r="M142" s="13"/>
      <c r="N142" s="2"/>
      <c r="O142" s="2"/>
      <c r="P142" s="2"/>
      <c r="Q142" s="2"/>
    </row>
    <row r="143">
      <c r="A143" s="10"/>
      <c r="B143" s="54" t="s">
        <v>50</v>
      </c>
      <c r="C143" s="1"/>
      <c r="D143" s="1"/>
      <c r="E143" s="55" t="s">
        <v>187</v>
      </c>
      <c r="F143" s="1"/>
      <c r="G143" s="1"/>
      <c r="H143" s="45"/>
      <c r="I143" s="1"/>
      <c r="J143" s="45"/>
      <c r="K143" s="1"/>
      <c r="L143" s="1"/>
      <c r="M143" s="13"/>
      <c r="N143" s="2"/>
      <c r="O143" s="2"/>
      <c r="P143" s="2"/>
      <c r="Q143" s="2"/>
    </row>
    <row r="144">
      <c r="A144" s="10"/>
      <c r="B144" s="54" t="s">
        <v>52</v>
      </c>
      <c r="C144" s="1"/>
      <c r="D144" s="1"/>
      <c r="E144" s="55" t="s">
        <v>53</v>
      </c>
      <c r="F144" s="1"/>
      <c r="G144" s="1"/>
      <c r="H144" s="45"/>
      <c r="I144" s="1"/>
      <c r="J144" s="45"/>
      <c r="K144" s="1"/>
      <c r="L144" s="1"/>
      <c r="M144" s="13"/>
      <c r="N144" s="2"/>
      <c r="O144" s="2"/>
      <c r="P144" s="2"/>
      <c r="Q144" s="2"/>
    </row>
    <row r="145" thickBot="1">
      <c r="A145" s="10"/>
      <c r="B145" s="56" t="s">
        <v>54</v>
      </c>
      <c r="C145" s="30"/>
      <c r="D145" s="30"/>
      <c r="E145" s="28"/>
      <c r="F145" s="30"/>
      <c r="G145" s="30"/>
      <c r="H145" s="57"/>
      <c r="I145" s="30"/>
      <c r="J145" s="57"/>
      <c r="K145" s="30"/>
      <c r="L145" s="30"/>
      <c r="M145" s="13"/>
      <c r="N145" s="2"/>
      <c r="O145" s="2"/>
      <c r="P145" s="2"/>
      <c r="Q145" s="2"/>
    </row>
    <row r="146" thickTop="1">
      <c r="A146" s="10"/>
      <c r="B146" s="46">
        <v>19</v>
      </c>
      <c r="C146" s="47" t="s">
        <v>188</v>
      </c>
      <c r="D146" s="47" t="s">
        <v>7</v>
      </c>
      <c r="E146" s="47" t="s">
        <v>189</v>
      </c>
      <c r="F146" s="47" t="s">
        <v>7</v>
      </c>
      <c r="G146" s="48" t="s">
        <v>145</v>
      </c>
      <c r="H146" s="58">
        <v>190.846</v>
      </c>
      <c r="I146" s="59">
        <v>0</v>
      </c>
      <c r="J146" s="60">
        <f>ROUND(H146*I146,2)</f>
        <v>0</v>
      </c>
      <c r="K146" s="61">
        <v>0.20999999999999999</v>
      </c>
      <c r="L146" s="62">
        <f>ROUND(J146*1.21,2)</f>
        <v>0</v>
      </c>
      <c r="M146" s="13"/>
      <c r="N146" s="2"/>
      <c r="O146" s="2"/>
      <c r="P146" s="2"/>
      <c r="Q146" s="38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4" t="s">
        <v>46</v>
      </c>
      <c r="C147" s="1"/>
      <c r="D147" s="1"/>
      <c r="E147" s="55" t="s">
        <v>190</v>
      </c>
      <c r="F147" s="1"/>
      <c r="G147" s="1"/>
      <c r="H147" s="45"/>
      <c r="I147" s="1"/>
      <c r="J147" s="45"/>
      <c r="K147" s="1"/>
      <c r="L147" s="1"/>
      <c r="M147" s="13"/>
      <c r="N147" s="2"/>
      <c r="O147" s="2"/>
      <c r="P147" s="2"/>
      <c r="Q147" s="2"/>
    </row>
    <row r="148">
      <c r="A148" s="10"/>
      <c r="B148" s="54" t="s">
        <v>48</v>
      </c>
      <c r="C148" s="1"/>
      <c r="D148" s="1"/>
      <c r="E148" s="55" t="s">
        <v>191</v>
      </c>
      <c r="F148" s="1"/>
      <c r="G148" s="1"/>
      <c r="H148" s="45"/>
      <c r="I148" s="1"/>
      <c r="J148" s="45"/>
      <c r="K148" s="1"/>
      <c r="L148" s="1"/>
      <c r="M148" s="13"/>
      <c r="N148" s="2"/>
      <c r="O148" s="2"/>
      <c r="P148" s="2"/>
      <c r="Q148" s="2"/>
    </row>
    <row r="149">
      <c r="A149" s="10"/>
      <c r="B149" s="54" t="s">
        <v>50</v>
      </c>
      <c r="C149" s="1"/>
      <c r="D149" s="1"/>
      <c r="E149" s="55" t="s">
        <v>192</v>
      </c>
      <c r="F149" s="1"/>
      <c r="G149" s="1"/>
      <c r="H149" s="45"/>
      <c r="I149" s="1"/>
      <c r="J149" s="45"/>
      <c r="K149" s="1"/>
      <c r="L149" s="1"/>
      <c r="M149" s="13"/>
      <c r="N149" s="2"/>
      <c r="O149" s="2"/>
      <c r="P149" s="2"/>
      <c r="Q149" s="2"/>
    </row>
    <row r="150">
      <c r="A150" s="10"/>
      <c r="B150" s="54" t="s">
        <v>52</v>
      </c>
      <c r="C150" s="1"/>
      <c r="D150" s="1"/>
      <c r="E150" s="55" t="s">
        <v>53</v>
      </c>
      <c r="F150" s="1"/>
      <c r="G150" s="1"/>
      <c r="H150" s="45"/>
      <c r="I150" s="1"/>
      <c r="J150" s="45"/>
      <c r="K150" s="1"/>
      <c r="L150" s="1"/>
      <c r="M150" s="13"/>
      <c r="N150" s="2"/>
      <c r="O150" s="2"/>
      <c r="P150" s="2"/>
      <c r="Q150" s="2"/>
    </row>
    <row r="151" thickBot="1">
      <c r="A151" s="10"/>
      <c r="B151" s="56" t="s">
        <v>54</v>
      </c>
      <c r="C151" s="30"/>
      <c r="D151" s="30"/>
      <c r="E151" s="28"/>
      <c r="F151" s="30"/>
      <c r="G151" s="30"/>
      <c r="H151" s="57"/>
      <c r="I151" s="30"/>
      <c r="J151" s="57"/>
      <c r="K151" s="30"/>
      <c r="L151" s="30"/>
      <c r="M151" s="13"/>
      <c r="N151" s="2"/>
      <c r="O151" s="2"/>
      <c r="P151" s="2"/>
      <c r="Q151" s="2"/>
    </row>
    <row r="152" thickTop="1">
      <c r="A152" s="10"/>
      <c r="B152" s="46">
        <v>20</v>
      </c>
      <c r="C152" s="47" t="s">
        <v>193</v>
      </c>
      <c r="D152" s="47" t="s">
        <v>7</v>
      </c>
      <c r="E152" s="47" t="s">
        <v>194</v>
      </c>
      <c r="F152" s="47" t="s">
        <v>7</v>
      </c>
      <c r="G152" s="48" t="s">
        <v>145</v>
      </c>
      <c r="H152" s="58">
        <v>83.694999999999993</v>
      </c>
      <c r="I152" s="59">
        <v>0</v>
      </c>
      <c r="J152" s="60">
        <f>ROUND(H152*I152,2)</f>
        <v>0</v>
      </c>
      <c r="K152" s="61">
        <v>0.20999999999999999</v>
      </c>
      <c r="L152" s="62">
        <f>ROUND(J152*1.21,2)</f>
        <v>0</v>
      </c>
      <c r="M152" s="13"/>
      <c r="N152" s="2"/>
      <c r="O152" s="2"/>
      <c r="P152" s="2"/>
      <c r="Q152" s="38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54" t="s">
        <v>46</v>
      </c>
      <c r="C153" s="1"/>
      <c r="D153" s="1"/>
      <c r="E153" s="55" t="s">
        <v>195</v>
      </c>
      <c r="F153" s="1"/>
      <c r="G153" s="1"/>
      <c r="H153" s="45"/>
      <c r="I153" s="1"/>
      <c r="J153" s="45"/>
      <c r="K153" s="1"/>
      <c r="L153" s="1"/>
      <c r="M153" s="13"/>
      <c r="N153" s="2"/>
      <c r="O153" s="2"/>
      <c r="P153" s="2"/>
      <c r="Q153" s="2"/>
    </row>
    <row r="154">
      <c r="A154" s="10"/>
      <c r="B154" s="54" t="s">
        <v>48</v>
      </c>
      <c r="C154" s="1"/>
      <c r="D154" s="1"/>
      <c r="E154" s="55" t="s">
        <v>196</v>
      </c>
      <c r="F154" s="1"/>
      <c r="G154" s="1"/>
      <c r="H154" s="45"/>
      <c r="I154" s="1"/>
      <c r="J154" s="45"/>
      <c r="K154" s="1"/>
      <c r="L154" s="1"/>
      <c r="M154" s="13"/>
      <c r="N154" s="2"/>
      <c r="O154" s="2"/>
      <c r="P154" s="2"/>
      <c r="Q154" s="2"/>
    </row>
    <row r="155">
      <c r="A155" s="10"/>
      <c r="B155" s="54" t="s">
        <v>50</v>
      </c>
      <c r="C155" s="1"/>
      <c r="D155" s="1"/>
      <c r="E155" s="55" t="s">
        <v>197</v>
      </c>
      <c r="F155" s="1"/>
      <c r="G155" s="1"/>
      <c r="H155" s="45"/>
      <c r="I155" s="1"/>
      <c r="J155" s="45"/>
      <c r="K155" s="1"/>
      <c r="L155" s="1"/>
      <c r="M155" s="13"/>
      <c r="N155" s="2"/>
      <c r="O155" s="2"/>
      <c r="P155" s="2"/>
      <c r="Q155" s="2"/>
    </row>
    <row r="156">
      <c r="A156" s="10"/>
      <c r="B156" s="54" t="s">
        <v>52</v>
      </c>
      <c r="C156" s="1"/>
      <c r="D156" s="1"/>
      <c r="E156" s="55" t="s">
        <v>53</v>
      </c>
      <c r="F156" s="1"/>
      <c r="G156" s="1"/>
      <c r="H156" s="45"/>
      <c r="I156" s="1"/>
      <c r="J156" s="45"/>
      <c r="K156" s="1"/>
      <c r="L156" s="1"/>
      <c r="M156" s="13"/>
      <c r="N156" s="2"/>
      <c r="O156" s="2"/>
      <c r="P156" s="2"/>
      <c r="Q156" s="2"/>
    </row>
    <row r="157" thickBot="1">
      <c r="A157" s="10"/>
      <c r="B157" s="56" t="s">
        <v>54</v>
      </c>
      <c r="C157" s="30"/>
      <c r="D157" s="30"/>
      <c r="E157" s="28"/>
      <c r="F157" s="30"/>
      <c r="G157" s="30"/>
      <c r="H157" s="57"/>
      <c r="I157" s="30"/>
      <c r="J157" s="57"/>
      <c r="K157" s="30"/>
      <c r="L157" s="30"/>
      <c r="M157" s="13"/>
      <c r="N157" s="2"/>
      <c r="O157" s="2"/>
      <c r="P157" s="2"/>
      <c r="Q157" s="2"/>
    </row>
    <row r="158" thickTop="1">
      <c r="A158" s="10"/>
      <c r="B158" s="46">
        <v>21</v>
      </c>
      <c r="C158" s="47" t="s">
        <v>198</v>
      </c>
      <c r="D158" s="47" t="s">
        <v>7</v>
      </c>
      <c r="E158" s="47" t="s">
        <v>199</v>
      </c>
      <c r="F158" s="47" t="s">
        <v>7</v>
      </c>
      <c r="G158" s="48" t="s">
        <v>145</v>
      </c>
      <c r="H158" s="58">
        <v>31.751999999999999</v>
      </c>
      <c r="I158" s="59">
        <v>0</v>
      </c>
      <c r="J158" s="60">
        <f>ROUND(H158*I158,2)</f>
        <v>0</v>
      </c>
      <c r="K158" s="61">
        <v>0.20999999999999999</v>
      </c>
      <c r="L158" s="62">
        <f>ROUND(J158*1.21,2)</f>
        <v>0</v>
      </c>
      <c r="M158" s="13"/>
      <c r="N158" s="2"/>
      <c r="O158" s="2"/>
      <c r="P158" s="2"/>
      <c r="Q158" s="38">
        <f>IF(ISNUMBER(K158),IF(H158&gt;0,IF(I158&gt;0,J158,0),0),0)</f>
        <v>0</v>
      </c>
      <c r="R158" s="9">
        <f>IF(ISNUMBER(K158)=FALSE,J158,0)</f>
        <v>0</v>
      </c>
    </row>
    <row r="159">
      <c r="A159" s="10"/>
      <c r="B159" s="54" t="s">
        <v>46</v>
      </c>
      <c r="C159" s="1"/>
      <c r="D159" s="1"/>
      <c r="E159" s="55" t="s">
        <v>200</v>
      </c>
      <c r="F159" s="1"/>
      <c r="G159" s="1"/>
      <c r="H159" s="45"/>
      <c r="I159" s="1"/>
      <c r="J159" s="45"/>
      <c r="K159" s="1"/>
      <c r="L159" s="1"/>
      <c r="M159" s="13"/>
      <c r="N159" s="2"/>
      <c r="O159" s="2"/>
      <c r="P159" s="2"/>
      <c r="Q159" s="2"/>
    </row>
    <row r="160">
      <c r="A160" s="10"/>
      <c r="B160" s="54" t="s">
        <v>48</v>
      </c>
      <c r="C160" s="1"/>
      <c r="D160" s="1"/>
      <c r="E160" s="55" t="s">
        <v>201</v>
      </c>
      <c r="F160" s="1"/>
      <c r="G160" s="1"/>
      <c r="H160" s="45"/>
      <c r="I160" s="1"/>
      <c r="J160" s="45"/>
      <c r="K160" s="1"/>
      <c r="L160" s="1"/>
      <c r="M160" s="13"/>
      <c r="N160" s="2"/>
      <c r="O160" s="2"/>
      <c r="P160" s="2"/>
      <c r="Q160" s="2"/>
    </row>
    <row r="161">
      <c r="A161" s="10"/>
      <c r="B161" s="54" t="s">
        <v>50</v>
      </c>
      <c r="C161" s="1"/>
      <c r="D161" s="1"/>
      <c r="E161" s="55" t="s">
        <v>202</v>
      </c>
      <c r="F161" s="1"/>
      <c r="G161" s="1"/>
      <c r="H161" s="45"/>
      <c r="I161" s="1"/>
      <c r="J161" s="45"/>
      <c r="K161" s="1"/>
      <c r="L161" s="1"/>
      <c r="M161" s="13"/>
      <c r="N161" s="2"/>
      <c r="O161" s="2"/>
      <c r="P161" s="2"/>
      <c r="Q161" s="2"/>
    </row>
    <row r="162">
      <c r="A162" s="10"/>
      <c r="B162" s="54" t="s">
        <v>52</v>
      </c>
      <c r="C162" s="1"/>
      <c r="D162" s="1"/>
      <c r="E162" s="55" t="s">
        <v>53</v>
      </c>
      <c r="F162" s="1"/>
      <c r="G162" s="1"/>
      <c r="H162" s="45"/>
      <c r="I162" s="1"/>
      <c r="J162" s="45"/>
      <c r="K162" s="1"/>
      <c r="L162" s="1"/>
      <c r="M162" s="13"/>
      <c r="N162" s="2"/>
      <c r="O162" s="2"/>
      <c r="P162" s="2"/>
      <c r="Q162" s="2"/>
    </row>
    <row r="163" thickBot="1">
      <c r="A163" s="10"/>
      <c r="B163" s="56" t="s">
        <v>54</v>
      </c>
      <c r="C163" s="30"/>
      <c r="D163" s="30"/>
      <c r="E163" s="28"/>
      <c r="F163" s="30"/>
      <c r="G163" s="30"/>
      <c r="H163" s="57"/>
      <c r="I163" s="30"/>
      <c r="J163" s="57"/>
      <c r="K163" s="30"/>
      <c r="L163" s="30"/>
      <c r="M163" s="13"/>
      <c r="N163" s="2"/>
      <c r="O163" s="2"/>
      <c r="P163" s="2"/>
      <c r="Q163" s="2"/>
    </row>
    <row r="164" thickTop="1">
      <c r="A164" s="10"/>
      <c r="B164" s="46">
        <v>22</v>
      </c>
      <c r="C164" s="47" t="s">
        <v>203</v>
      </c>
      <c r="D164" s="47"/>
      <c r="E164" s="47" t="s">
        <v>204</v>
      </c>
      <c r="F164" s="47" t="s">
        <v>7</v>
      </c>
      <c r="G164" s="48" t="s">
        <v>145</v>
      </c>
      <c r="H164" s="58">
        <v>370</v>
      </c>
      <c r="I164" s="59">
        <v>0</v>
      </c>
      <c r="J164" s="60">
        <f>ROUND(H164*I164,2)</f>
        <v>0</v>
      </c>
      <c r="K164" s="61">
        <v>0.20999999999999999</v>
      </c>
      <c r="L164" s="62">
        <f>ROUND(J164*1.21,2)</f>
        <v>0</v>
      </c>
      <c r="M164" s="13"/>
      <c r="N164" s="2"/>
      <c r="O164" s="2"/>
      <c r="P164" s="2"/>
      <c r="Q164" s="38">
        <f>IF(ISNUMBER(K164),IF(H164&gt;0,IF(I164&gt;0,J164,0),0),0)</f>
        <v>0</v>
      </c>
      <c r="R164" s="9">
        <f>IF(ISNUMBER(K164)=FALSE,J164,0)</f>
        <v>0</v>
      </c>
    </row>
    <row r="165">
      <c r="A165" s="10"/>
      <c r="B165" s="54" t="s">
        <v>46</v>
      </c>
      <c r="C165" s="1"/>
      <c r="D165" s="1"/>
      <c r="E165" s="55" t="s">
        <v>205</v>
      </c>
      <c r="F165" s="1"/>
      <c r="G165" s="1"/>
      <c r="H165" s="45"/>
      <c r="I165" s="1"/>
      <c r="J165" s="45"/>
      <c r="K165" s="1"/>
      <c r="L165" s="1"/>
      <c r="M165" s="13"/>
      <c r="N165" s="2"/>
      <c r="O165" s="2"/>
      <c r="P165" s="2"/>
      <c r="Q165" s="2"/>
    </row>
    <row r="166">
      <c r="A166" s="10"/>
      <c r="B166" s="54" t="s">
        <v>48</v>
      </c>
      <c r="C166" s="1"/>
      <c r="D166" s="1"/>
      <c r="E166" s="55" t="s">
        <v>206</v>
      </c>
      <c r="F166" s="1"/>
      <c r="G166" s="1"/>
      <c r="H166" s="45"/>
      <c r="I166" s="1"/>
      <c r="J166" s="45"/>
      <c r="K166" s="1"/>
      <c r="L166" s="1"/>
      <c r="M166" s="13"/>
      <c r="N166" s="2"/>
      <c r="O166" s="2"/>
      <c r="P166" s="2"/>
      <c r="Q166" s="2"/>
    </row>
    <row r="167">
      <c r="A167" s="10"/>
      <c r="B167" s="54" t="s">
        <v>50</v>
      </c>
      <c r="C167" s="1"/>
      <c r="D167" s="1"/>
      <c r="E167" s="55" t="s">
        <v>207</v>
      </c>
      <c r="F167" s="1"/>
      <c r="G167" s="1"/>
      <c r="H167" s="45"/>
      <c r="I167" s="1"/>
      <c r="J167" s="45"/>
      <c r="K167" s="1"/>
      <c r="L167" s="1"/>
      <c r="M167" s="13"/>
      <c r="N167" s="2"/>
      <c r="O167" s="2"/>
      <c r="P167" s="2"/>
      <c r="Q167" s="2"/>
    </row>
    <row r="168">
      <c r="A168" s="10"/>
      <c r="B168" s="54" t="s">
        <v>52</v>
      </c>
      <c r="C168" s="1"/>
      <c r="D168" s="1"/>
      <c r="E168" s="55" t="s">
        <v>53</v>
      </c>
      <c r="F168" s="1"/>
      <c r="G168" s="1"/>
      <c r="H168" s="45"/>
      <c r="I168" s="1"/>
      <c r="J168" s="45"/>
      <c r="K168" s="1"/>
      <c r="L168" s="1"/>
      <c r="M168" s="13"/>
      <c r="N168" s="2"/>
      <c r="O168" s="2"/>
      <c r="P168" s="2"/>
      <c r="Q168" s="2"/>
    </row>
    <row r="169" thickBot="1">
      <c r="A169" s="10"/>
      <c r="B169" s="56" t="s">
        <v>54</v>
      </c>
      <c r="C169" s="30"/>
      <c r="D169" s="30"/>
      <c r="E169" s="28"/>
      <c r="F169" s="30"/>
      <c r="G169" s="30"/>
      <c r="H169" s="57"/>
      <c r="I169" s="30"/>
      <c r="J169" s="57"/>
      <c r="K169" s="30"/>
      <c r="L169" s="30"/>
      <c r="M169" s="13"/>
      <c r="N169" s="2"/>
      <c r="O169" s="2"/>
      <c r="P169" s="2"/>
      <c r="Q169" s="2"/>
    </row>
    <row r="170" thickTop="1">
      <c r="A170" s="10"/>
      <c r="B170" s="46">
        <v>23</v>
      </c>
      <c r="C170" s="47" t="s">
        <v>208</v>
      </c>
      <c r="D170" s="47" t="s">
        <v>7</v>
      </c>
      <c r="E170" s="47" t="s">
        <v>209</v>
      </c>
      <c r="F170" s="47" t="s">
        <v>7</v>
      </c>
      <c r="G170" s="48" t="s">
        <v>145</v>
      </c>
      <c r="H170" s="58">
        <v>6.25</v>
      </c>
      <c r="I170" s="59">
        <v>0</v>
      </c>
      <c r="J170" s="60">
        <f>ROUND(H170*I170,2)</f>
        <v>0</v>
      </c>
      <c r="K170" s="61">
        <v>0.20999999999999999</v>
      </c>
      <c r="L170" s="62">
        <f>ROUND(J170*1.21,2)</f>
        <v>0</v>
      </c>
      <c r="M170" s="13"/>
      <c r="N170" s="2"/>
      <c r="O170" s="2"/>
      <c r="P170" s="2"/>
      <c r="Q170" s="38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54" t="s">
        <v>46</v>
      </c>
      <c r="C171" s="1"/>
      <c r="D171" s="1"/>
      <c r="E171" s="55" t="s">
        <v>210</v>
      </c>
      <c r="F171" s="1"/>
      <c r="G171" s="1"/>
      <c r="H171" s="45"/>
      <c r="I171" s="1"/>
      <c r="J171" s="45"/>
      <c r="K171" s="1"/>
      <c r="L171" s="1"/>
      <c r="M171" s="13"/>
      <c r="N171" s="2"/>
      <c r="O171" s="2"/>
      <c r="P171" s="2"/>
      <c r="Q171" s="2"/>
    </row>
    <row r="172">
      <c r="A172" s="10"/>
      <c r="B172" s="54" t="s">
        <v>48</v>
      </c>
      <c r="C172" s="1"/>
      <c r="D172" s="1"/>
      <c r="E172" s="55" t="s">
        <v>211</v>
      </c>
      <c r="F172" s="1"/>
      <c r="G172" s="1"/>
      <c r="H172" s="45"/>
      <c r="I172" s="1"/>
      <c r="J172" s="45"/>
      <c r="K172" s="1"/>
      <c r="L172" s="1"/>
      <c r="M172" s="13"/>
      <c r="N172" s="2"/>
      <c r="O172" s="2"/>
      <c r="P172" s="2"/>
      <c r="Q172" s="2"/>
    </row>
    <row r="173">
      <c r="A173" s="10"/>
      <c r="B173" s="54" t="s">
        <v>50</v>
      </c>
      <c r="C173" s="1"/>
      <c r="D173" s="1"/>
      <c r="E173" s="55" t="s">
        <v>212</v>
      </c>
      <c r="F173" s="1"/>
      <c r="G173" s="1"/>
      <c r="H173" s="45"/>
      <c r="I173" s="1"/>
      <c r="J173" s="45"/>
      <c r="K173" s="1"/>
      <c r="L173" s="1"/>
      <c r="M173" s="13"/>
      <c r="N173" s="2"/>
      <c r="O173" s="2"/>
      <c r="P173" s="2"/>
      <c r="Q173" s="2"/>
    </row>
    <row r="174">
      <c r="A174" s="10"/>
      <c r="B174" s="54" t="s">
        <v>52</v>
      </c>
      <c r="C174" s="1"/>
      <c r="D174" s="1"/>
      <c r="E174" s="55" t="s">
        <v>53</v>
      </c>
      <c r="F174" s="1"/>
      <c r="G174" s="1"/>
      <c r="H174" s="45"/>
      <c r="I174" s="1"/>
      <c r="J174" s="45"/>
      <c r="K174" s="1"/>
      <c r="L174" s="1"/>
      <c r="M174" s="13"/>
      <c r="N174" s="2"/>
      <c r="O174" s="2"/>
      <c r="P174" s="2"/>
      <c r="Q174" s="2"/>
    </row>
    <row r="175" thickBot="1">
      <c r="A175" s="10"/>
      <c r="B175" s="56" t="s">
        <v>54</v>
      </c>
      <c r="C175" s="30"/>
      <c r="D175" s="30"/>
      <c r="E175" s="28"/>
      <c r="F175" s="30"/>
      <c r="G175" s="30"/>
      <c r="H175" s="57"/>
      <c r="I175" s="30"/>
      <c r="J175" s="57"/>
      <c r="K175" s="30"/>
      <c r="L175" s="30"/>
      <c r="M175" s="13"/>
      <c r="N175" s="2"/>
      <c r="O175" s="2"/>
      <c r="P175" s="2"/>
      <c r="Q175" s="2"/>
    </row>
    <row r="176" thickTop="1">
      <c r="A176" s="10"/>
      <c r="B176" s="46">
        <v>24</v>
      </c>
      <c r="C176" s="47" t="s">
        <v>213</v>
      </c>
      <c r="D176" s="47" t="s">
        <v>7</v>
      </c>
      <c r="E176" s="47" t="s">
        <v>214</v>
      </c>
      <c r="F176" s="47" t="s">
        <v>7</v>
      </c>
      <c r="G176" s="48" t="s">
        <v>135</v>
      </c>
      <c r="H176" s="58">
        <v>283.10000000000002</v>
      </c>
      <c r="I176" s="59">
        <v>0</v>
      </c>
      <c r="J176" s="60">
        <f>ROUND(H176*I176,2)</f>
        <v>0</v>
      </c>
      <c r="K176" s="61">
        <v>0.20999999999999999</v>
      </c>
      <c r="L176" s="62">
        <f>ROUND(J176*1.21,2)</f>
        <v>0</v>
      </c>
      <c r="M176" s="13"/>
      <c r="N176" s="2"/>
      <c r="O176" s="2"/>
      <c r="P176" s="2"/>
      <c r="Q176" s="38">
        <f>IF(ISNUMBER(K176),IF(H176&gt;0,IF(I176&gt;0,J176,0),0),0)</f>
        <v>0</v>
      </c>
      <c r="R176" s="9">
        <f>IF(ISNUMBER(K176)=FALSE,J176,0)</f>
        <v>0</v>
      </c>
    </row>
    <row r="177">
      <c r="A177" s="10"/>
      <c r="B177" s="54" t="s">
        <v>46</v>
      </c>
      <c r="C177" s="1"/>
      <c r="D177" s="1"/>
      <c r="E177" s="55" t="s">
        <v>7</v>
      </c>
      <c r="F177" s="1"/>
      <c r="G177" s="1"/>
      <c r="H177" s="45"/>
      <c r="I177" s="1"/>
      <c r="J177" s="45"/>
      <c r="K177" s="1"/>
      <c r="L177" s="1"/>
      <c r="M177" s="13"/>
      <c r="N177" s="2"/>
      <c r="O177" s="2"/>
      <c r="P177" s="2"/>
      <c r="Q177" s="2"/>
    </row>
    <row r="178">
      <c r="A178" s="10"/>
      <c r="B178" s="54" t="s">
        <v>48</v>
      </c>
      <c r="C178" s="1"/>
      <c r="D178" s="1"/>
      <c r="E178" s="55" t="s">
        <v>215</v>
      </c>
      <c r="F178" s="1"/>
      <c r="G178" s="1"/>
      <c r="H178" s="45"/>
      <c r="I178" s="1"/>
      <c r="J178" s="45"/>
      <c r="K178" s="1"/>
      <c r="L178" s="1"/>
      <c r="M178" s="13"/>
      <c r="N178" s="2"/>
      <c r="O178" s="2"/>
      <c r="P178" s="2"/>
      <c r="Q178" s="2"/>
    </row>
    <row r="179">
      <c r="A179" s="10"/>
      <c r="B179" s="54" t="s">
        <v>50</v>
      </c>
      <c r="C179" s="1"/>
      <c r="D179" s="1"/>
      <c r="E179" s="55" t="s">
        <v>216</v>
      </c>
      <c r="F179" s="1"/>
      <c r="G179" s="1"/>
      <c r="H179" s="45"/>
      <c r="I179" s="1"/>
      <c r="J179" s="45"/>
      <c r="K179" s="1"/>
      <c r="L179" s="1"/>
      <c r="M179" s="13"/>
      <c r="N179" s="2"/>
      <c r="O179" s="2"/>
      <c r="P179" s="2"/>
      <c r="Q179" s="2"/>
    </row>
    <row r="180">
      <c r="A180" s="10"/>
      <c r="B180" s="54" t="s">
        <v>52</v>
      </c>
      <c r="C180" s="1"/>
      <c r="D180" s="1"/>
      <c r="E180" s="55" t="s">
        <v>53</v>
      </c>
      <c r="F180" s="1"/>
      <c r="G180" s="1"/>
      <c r="H180" s="45"/>
      <c r="I180" s="1"/>
      <c r="J180" s="45"/>
      <c r="K180" s="1"/>
      <c r="L180" s="1"/>
      <c r="M180" s="13"/>
      <c r="N180" s="2"/>
      <c r="O180" s="2"/>
      <c r="P180" s="2"/>
      <c r="Q180" s="2"/>
    </row>
    <row r="181" thickBot="1">
      <c r="A181" s="10"/>
      <c r="B181" s="56" t="s">
        <v>54</v>
      </c>
      <c r="C181" s="30"/>
      <c r="D181" s="30"/>
      <c r="E181" s="28"/>
      <c r="F181" s="30"/>
      <c r="G181" s="30"/>
      <c r="H181" s="57"/>
      <c r="I181" s="30"/>
      <c r="J181" s="57"/>
      <c r="K181" s="30"/>
      <c r="L181" s="30"/>
      <c r="M181" s="13"/>
      <c r="N181" s="2"/>
      <c r="O181" s="2"/>
      <c r="P181" s="2"/>
      <c r="Q181" s="2"/>
    </row>
    <row r="182" thickTop="1">
      <c r="A182" s="10"/>
      <c r="B182" s="46">
        <v>25</v>
      </c>
      <c r="C182" s="47" t="s">
        <v>217</v>
      </c>
      <c r="D182" s="47" t="s">
        <v>7</v>
      </c>
      <c r="E182" s="47" t="s">
        <v>218</v>
      </c>
      <c r="F182" s="47" t="s">
        <v>7</v>
      </c>
      <c r="G182" s="48" t="s">
        <v>145</v>
      </c>
      <c r="H182" s="58">
        <v>20</v>
      </c>
      <c r="I182" s="59">
        <v>0</v>
      </c>
      <c r="J182" s="60">
        <f>ROUND(H182*I182,2)</f>
        <v>0</v>
      </c>
      <c r="K182" s="61">
        <v>0.20999999999999999</v>
      </c>
      <c r="L182" s="62">
        <f>ROUND(J182*1.21,2)</f>
        <v>0</v>
      </c>
      <c r="M182" s="13"/>
      <c r="N182" s="2"/>
      <c r="O182" s="2"/>
      <c r="P182" s="2"/>
      <c r="Q182" s="38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54" t="s">
        <v>46</v>
      </c>
      <c r="C183" s="1"/>
      <c r="D183" s="1"/>
      <c r="E183" s="55" t="s">
        <v>219</v>
      </c>
      <c r="F183" s="1"/>
      <c r="G183" s="1"/>
      <c r="H183" s="45"/>
      <c r="I183" s="1"/>
      <c r="J183" s="45"/>
      <c r="K183" s="1"/>
      <c r="L183" s="1"/>
      <c r="M183" s="13"/>
      <c r="N183" s="2"/>
      <c r="O183" s="2"/>
      <c r="P183" s="2"/>
      <c r="Q183" s="2"/>
    </row>
    <row r="184">
      <c r="A184" s="10"/>
      <c r="B184" s="54" t="s">
        <v>48</v>
      </c>
      <c r="C184" s="1"/>
      <c r="D184" s="1"/>
      <c r="E184" s="55" t="s">
        <v>220</v>
      </c>
      <c r="F184" s="1"/>
      <c r="G184" s="1"/>
      <c r="H184" s="45"/>
      <c r="I184" s="1"/>
      <c r="J184" s="45"/>
      <c r="K184" s="1"/>
      <c r="L184" s="1"/>
      <c r="M184" s="13"/>
      <c r="N184" s="2"/>
      <c r="O184" s="2"/>
      <c r="P184" s="2"/>
      <c r="Q184" s="2"/>
    </row>
    <row r="185">
      <c r="A185" s="10"/>
      <c r="B185" s="54" t="s">
        <v>50</v>
      </c>
      <c r="C185" s="1"/>
      <c r="D185" s="1"/>
      <c r="E185" s="55" t="s">
        <v>221</v>
      </c>
      <c r="F185" s="1"/>
      <c r="G185" s="1"/>
      <c r="H185" s="45"/>
      <c r="I185" s="1"/>
      <c r="J185" s="45"/>
      <c r="K185" s="1"/>
      <c r="L185" s="1"/>
      <c r="M185" s="13"/>
      <c r="N185" s="2"/>
      <c r="O185" s="2"/>
      <c r="P185" s="2"/>
      <c r="Q185" s="2"/>
    </row>
    <row r="186">
      <c r="A186" s="10"/>
      <c r="B186" s="54" t="s">
        <v>52</v>
      </c>
      <c r="C186" s="1"/>
      <c r="D186" s="1"/>
      <c r="E186" s="55" t="s">
        <v>53</v>
      </c>
      <c r="F186" s="1"/>
      <c r="G186" s="1"/>
      <c r="H186" s="45"/>
      <c r="I186" s="1"/>
      <c r="J186" s="45"/>
      <c r="K186" s="1"/>
      <c r="L186" s="1"/>
      <c r="M186" s="13"/>
      <c r="N186" s="2"/>
      <c r="O186" s="2"/>
      <c r="P186" s="2"/>
      <c r="Q186" s="2"/>
    </row>
    <row r="187" thickBot="1">
      <c r="A187" s="10"/>
      <c r="B187" s="56" t="s">
        <v>54</v>
      </c>
      <c r="C187" s="30"/>
      <c r="D187" s="30"/>
      <c r="E187" s="28"/>
      <c r="F187" s="30"/>
      <c r="G187" s="30"/>
      <c r="H187" s="57"/>
      <c r="I187" s="30"/>
      <c r="J187" s="57"/>
      <c r="K187" s="30"/>
      <c r="L187" s="30"/>
      <c r="M187" s="13"/>
      <c r="N187" s="2"/>
      <c r="O187" s="2"/>
      <c r="P187" s="2"/>
      <c r="Q187" s="2"/>
    </row>
    <row r="188" thickTop="1">
      <c r="A188" s="10"/>
      <c r="B188" s="46">
        <v>26</v>
      </c>
      <c r="C188" s="47" t="s">
        <v>222</v>
      </c>
      <c r="D188" s="47"/>
      <c r="E188" s="47" t="s">
        <v>223</v>
      </c>
      <c r="F188" s="47" t="s">
        <v>7</v>
      </c>
      <c r="G188" s="48" t="s">
        <v>135</v>
      </c>
      <c r="H188" s="58">
        <v>200</v>
      </c>
      <c r="I188" s="59">
        <v>0</v>
      </c>
      <c r="J188" s="60">
        <f>ROUND(H188*I188,2)</f>
        <v>0</v>
      </c>
      <c r="K188" s="61">
        <v>0.20999999999999999</v>
      </c>
      <c r="L188" s="62">
        <f>ROUND(J188*1.21,2)</f>
        <v>0</v>
      </c>
      <c r="M188" s="13"/>
      <c r="N188" s="2"/>
      <c r="O188" s="2"/>
      <c r="P188" s="2"/>
      <c r="Q188" s="38">
        <f>IF(ISNUMBER(K188),IF(H188&gt;0,IF(I188&gt;0,J188,0),0),0)</f>
        <v>0</v>
      </c>
      <c r="R188" s="9">
        <f>IF(ISNUMBER(K188)=FALSE,J188,0)</f>
        <v>0</v>
      </c>
    </row>
    <row r="189">
      <c r="A189" s="10"/>
      <c r="B189" s="54" t="s">
        <v>46</v>
      </c>
      <c r="C189" s="1"/>
      <c r="D189" s="1"/>
      <c r="E189" s="55" t="s">
        <v>224</v>
      </c>
      <c r="F189" s="1"/>
      <c r="G189" s="1"/>
      <c r="H189" s="45"/>
      <c r="I189" s="1"/>
      <c r="J189" s="45"/>
      <c r="K189" s="1"/>
      <c r="L189" s="1"/>
      <c r="M189" s="13"/>
      <c r="N189" s="2"/>
      <c r="O189" s="2"/>
      <c r="P189" s="2"/>
      <c r="Q189" s="2"/>
    </row>
    <row r="190">
      <c r="A190" s="10"/>
      <c r="B190" s="54" t="s">
        <v>48</v>
      </c>
      <c r="C190" s="1"/>
      <c r="D190" s="1"/>
      <c r="E190" s="55" t="s">
        <v>225</v>
      </c>
      <c r="F190" s="1"/>
      <c r="G190" s="1"/>
      <c r="H190" s="45"/>
      <c r="I190" s="1"/>
      <c r="J190" s="45"/>
      <c r="K190" s="1"/>
      <c r="L190" s="1"/>
      <c r="M190" s="13"/>
      <c r="N190" s="2"/>
      <c r="O190" s="2"/>
      <c r="P190" s="2"/>
      <c r="Q190" s="2"/>
    </row>
    <row r="191">
      <c r="A191" s="10"/>
      <c r="B191" s="54" t="s">
        <v>50</v>
      </c>
      <c r="C191" s="1"/>
      <c r="D191" s="1"/>
      <c r="E191" s="55" t="s">
        <v>226</v>
      </c>
      <c r="F191" s="1"/>
      <c r="G191" s="1"/>
      <c r="H191" s="45"/>
      <c r="I191" s="1"/>
      <c r="J191" s="45"/>
      <c r="K191" s="1"/>
      <c r="L191" s="1"/>
      <c r="M191" s="13"/>
      <c r="N191" s="2"/>
      <c r="O191" s="2"/>
      <c r="P191" s="2"/>
      <c r="Q191" s="2"/>
    </row>
    <row r="192">
      <c r="A192" s="10"/>
      <c r="B192" s="54" t="s">
        <v>52</v>
      </c>
      <c r="C192" s="1"/>
      <c r="D192" s="1"/>
      <c r="E192" s="55" t="s">
        <v>53</v>
      </c>
      <c r="F192" s="1"/>
      <c r="G192" s="1"/>
      <c r="H192" s="45"/>
      <c r="I192" s="1"/>
      <c r="J192" s="45"/>
      <c r="K192" s="1"/>
      <c r="L192" s="1"/>
      <c r="M192" s="13"/>
      <c r="N192" s="2"/>
      <c r="O192" s="2"/>
      <c r="P192" s="2"/>
      <c r="Q192" s="2"/>
    </row>
    <row r="193" thickBot="1">
      <c r="A193" s="10"/>
      <c r="B193" s="56" t="s">
        <v>54</v>
      </c>
      <c r="C193" s="30"/>
      <c r="D193" s="30"/>
      <c r="E193" s="28"/>
      <c r="F193" s="30"/>
      <c r="G193" s="30"/>
      <c r="H193" s="57"/>
      <c r="I193" s="30"/>
      <c r="J193" s="57"/>
      <c r="K193" s="30"/>
      <c r="L193" s="30"/>
      <c r="M193" s="13"/>
      <c r="N193" s="2"/>
      <c r="O193" s="2"/>
      <c r="P193" s="2"/>
      <c r="Q193" s="2"/>
    </row>
    <row r="194" thickTop="1" thickBot="1" ht="25" customHeight="1">
      <c r="A194" s="10"/>
      <c r="B194" s="1"/>
      <c r="C194" s="63">
        <v>1</v>
      </c>
      <c r="D194" s="1"/>
      <c r="E194" s="63" t="s">
        <v>95</v>
      </c>
      <c r="F194" s="1"/>
      <c r="G194" s="64" t="s">
        <v>88</v>
      </c>
      <c r="H194" s="65">
        <f>J80+J86+J92+J98+J104+J110+J116+J122+J128+J134+J140+J146+J152+J158+J164+J170+J176+J182+J188</f>
        <v>0</v>
      </c>
      <c r="I194" s="64" t="s">
        <v>89</v>
      </c>
      <c r="J194" s="66">
        <f>(L194-H194)</f>
        <v>0</v>
      </c>
      <c r="K194" s="64" t="s">
        <v>90</v>
      </c>
      <c r="L194" s="67">
        <f>ROUND((J80+J86+J92+J98+J104+J110+J116+J122+J128+J134+J140+J146+J152+J158+J164+J170+J176+J182+J188)*1.21,2)</f>
        <v>0</v>
      </c>
      <c r="M194" s="13"/>
      <c r="N194" s="2"/>
      <c r="O194" s="2"/>
      <c r="P194" s="2"/>
      <c r="Q194" s="38">
        <f>0+Q80+Q86+Q92+Q98+Q104+Q110+Q116+Q122+Q128+Q134+Q140+Q146+Q152+Q158+Q164+Q170+Q176+Q182+Q188</f>
        <v>0</v>
      </c>
      <c r="R194" s="9">
        <f>0+R80+R86+R92+R98+R104+R110+R116+R122+R128+R134+R140+R146+R152+R158+R164+R170+R176+R182+R188</f>
        <v>0</v>
      </c>
      <c r="S194" s="68">
        <f>Q194*(1+J194)+R194</f>
        <v>0</v>
      </c>
    </row>
    <row r="195" thickTop="1" thickBot="1" ht="25" customHeight="1">
      <c r="A195" s="10"/>
      <c r="B195" s="69"/>
      <c r="C195" s="69"/>
      <c r="D195" s="69"/>
      <c r="E195" s="69"/>
      <c r="F195" s="69"/>
      <c r="G195" s="70" t="s">
        <v>91</v>
      </c>
      <c r="H195" s="71">
        <f>0+J80+J86+J92+J98+J104+J110+J116+J122+J128+J134+J140+J146+J152+J158+J164+J170+J176+J182+J188</f>
        <v>0</v>
      </c>
      <c r="I195" s="70" t="s">
        <v>92</v>
      </c>
      <c r="J195" s="72">
        <f>0+J194</f>
        <v>0</v>
      </c>
      <c r="K195" s="70" t="s">
        <v>93</v>
      </c>
      <c r="L195" s="73">
        <f>0+L194</f>
        <v>0</v>
      </c>
      <c r="M195" s="13"/>
      <c r="N195" s="2"/>
      <c r="O195" s="2"/>
      <c r="P195" s="2"/>
      <c r="Q195" s="2"/>
    </row>
    <row r="196" ht="40" customHeight="1">
      <c r="A196" s="10"/>
      <c r="B196" s="78" t="s">
        <v>227</v>
      </c>
      <c r="C196" s="1"/>
      <c r="D196" s="1"/>
      <c r="E196" s="1"/>
      <c r="F196" s="1"/>
      <c r="G196" s="1"/>
      <c r="H196" s="45"/>
      <c r="I196" s="1"/>
      <c r="J196" s="45"/>
      <c r="K196" s="1"/>
      <c r="L196" s="1"/>
      <c r="M196" s="13"/>
      <c r="N196" s="2"/>
      <c r="O196" s="2"/>
      <c r="P196" s="2"/>
      <c r="Q196" s="2"/>
    </row>
    <row r="197">
      <c r="A197" s="10"/>
      <c r="B197" s="46">
        <v>27</v>
      </c>
      <c r="C197" s="47" t="s">
        <v>228</v>
      </c>
      <c r="D197" s="47" t="s">
        <v>7</v>
      </c>
      <c r="E197" s="47" t="s">
        <v>229</v>
      </c>
      <c r="F197" s="47" t="s">
        <v>7</v>
      </c>
      <c r="G197" s="48" t="s">
        <v>145</v>
      </c>
      <c r="H197" s="49">
        <v>1.2350000000000001</v>
      </c>
      <c r="I197" s="50">
        <v>0</v>
      </c>
      <c r="J197" s="51">
        <f>ROUND(H197*I197,2)</f>
        <v>0</v>
      </c>
      <c r="K197" s="52">
        <v>0.20999999999999999</v>
      </c>
      <c r="L197" s="53">
        <f>ROUND(J197*1.21,2)</f>
        <v>0</v>
      </c>
      <c r="M197" s="13"/>
      <c r="N197" s="2"/>
      <c r="O197" s="2"/>
      <c r="P197" s="2"/>
      <c r="Q197" s="38">
        <f>IF(ISNUMBER(K197),IF(H197&gt;0,IF(I197&gt;0,J197,0),0),0)</f>
        <v>0</v>
      </c>
      <c r="R197" s="9">
        <f>IF(ISNUMBER(K197)=FALSE,J197,0)</f>
        <v>0</v>
      </c>
    </row>
    <row r="198">
      <c r="A198" s="10"/>
      <c r="B198" s="54" t="s">
        <v>46</v>
      </c>
      <c r="C198" s="1"/>
      <c r="D198" s="1"/>
      <c r="E198" s="55" t="s">
        <v>7</v>
      </c>
      <c r="F198" s="1"/>
      <c r="G198" s="1"/>
      <c r="H198" s="45"/>
      <c r="I198" s="1"/>
      <c r="J198" s="45"/>
      <c r="K198" s="1"/>
      <c r="L198" s="1"/>
      <c r="M198" s="13"/>
      <c r="N198" s="2"/>
      <c r="O198" s="2"/>
      <c r="P198" s="2"/>
      <c r="Q198" s="2"/>
    </row>
    <row r="199">
      <c r="A199" s="10"/>
      <c r="B199" s="54" t="s">
        <v>48</v>
      </c>
      <c r="C199" s="1"/>
      <c r="D199" s="1"/>
      <c r="E199" s="55" t="s">
        <v>230</v>
      </c>
      <c r="F199" s="1"/>
      <c r="G199" s="1"/>
      <c r="H199" s="45"/>
      <c r="I199" s="1"/>
      <c r="J199" s="45"/>
      <c r="K199" s="1"/>
      <c r="L199" s="1"/>
      <c r="M199" s="13"/>
      <c r="N199" s="2"/>
      <c r="O199" s="2"/>
      <c r="P199" s="2"/>
      <c r="Q199" s="2"/>
    </row>
    <row r="200">
      <c r="A200" s="10"/>
      <c r="B200" s="54" t="s">
        <v>50</v>
      </c>
      <c r="C200" s="1"/>
      <c r="D200" s="1"/>
      <c r="E200" s="55" t="s">
        <v>231</v>
      </c>
      <c r="F200" s="1"/>
      <c r="G200" s="1"/>
      <c r="H200" s="45"/>
      <c r="I200" s="1"/>
      <c r="J200" s="45"/>
      <c r="K200" s="1"/>
      <c r="L200" s="1"/>
      <c r="M200" s="13"/>
      <c r="N200" s="2"/>
      <c r="O200" s="2"/>
      <c r="P200" s="2"/>
      <c r="Q200" s="2"/>
    </row>
    <row r="201">
      <c r="A201" s="10"/>
      <c r="B201" s="54" t="s">
        <v>52</v>
      </c>
      <c r="C201" s="1"/>
      <c r="D201" s="1"/>
      <c r="E201" s="55" t="s">
        <v>53</v>
      </c>
      <c r="F201" s="1"/>
      <c r="G201" s="1"/>
      <c r="H201" s="45"/>
      <c r="I201" s="1"/>
      <c r="J201" s="45"/>
      <c r="K201" s="1"/>
      <c r="L201" s="1"/>
      <c r="M201" s="13"/>
      <c r="N201" s="2"/>
      <c r="O201" s="2"/>
      <c r="P201" s="2"/>
      <c r="Q201" s="2"/>
    </row>
    <row r="202" thickBot="1">
      <c r="A202" s="10"/>
      <c r="B202" s="56" t="s">
        <v>54</v>
      </c>
      <c r="C202" s="30"/>
      <c r="D202" s="30"/>
      <c r="E202" s="28"/>
      <c r="F202" s="30"/>
      <c r="G202" s="30"/>
      <c r="H202" s="57"/>
      <c r="I202" s="30"/>
      <c r="J202" s="57"/>
      <c r="K202" s="30"/>
      <c r="L202" s="30"/>
      <c r="M202" s="13"/>
      <c r="N202" s="2"/>
      <c r="O202" s="2"/>
      <c r="P202" s="2"/>
      <c r="Q202" s="2"/>
    </row>
    <row r="203" thickTop="1">
      <c r="A203" s="10"/>
      <c r="B203" s="46">
        <v>28</v>
      </c>
      <c r="C203" s="47" t="s">
        <v>232</v>
      </c>
      <c r="D203" s="47" t="s">
        <v>7</v>
      </c>
      <c r="E203" s="47" t="s">
        <v>233</v>
      </c>
      <c r="F203" s="47" t="s">
        <v>7</v>
      </c>
      <c r="G203" s="48" t="s">
        <v>145</v>
      </c>
      <c r="H203" s="58">
        <v>0.076999999999999999</v>
      </c>
      <c r="I203" s="59">
        <v>0</v>
      </c>
      <c r="J203" s="60">
        <f>ROUND(H203*I203,2)</f>
        <v>0</v>
      </c>
      <c r="K203" s="61">
        <v>0.20999999999999999</v>
      </c>
      <c r="L203" s="62">
        <f>ROUND(J203*1.21,2)</f>
        <v>0</v>
      </c>
      <c r="M203" s="13"/>
      <c r="N203" s="2"/>
      <c r="O203" s="2"/>
      <c r="P203" s="2"/>
      <c r="Q203" s="38">
        <f>IF(ISNUMBER(K203),IF(H203&gt;0,IF(I203&gt;0,J203,0),0),0)</f>
        <v>0</v>
      </c>
      <c r="R203" s="9">
        <f>IF(ISNUMBER(K203)=FALSE,J203,0)</f>
        <v>0</v>
      </c>
    </row>
    <row r="204">
      <c r="A204" s="10"/>
      <c r="B204" s="54" t="s">
        <v>46</v>
      </c>
      <c r="C204" s="1"/>
      <c r="D204" s="1"/>
      <c r="E204" s="55" t="s">
        <v>7</v>
      </c>
      <c r="F204" s="1"/>
      <c r="G204" s="1"/>
      <c r="H204" s="45"/>
      <c r="I204" s="1"/>
      <c r="J204" s="45"/>
      <c r="K204" s="1"/>
      <c r="L204" s="1"/>
      <c r="M204" s="13"/>
      <c r="N204" s="2"/>
      <c r="O204" s="2"/>
      <c r="P204" s="2"/>
      <c r="Q204" s="2"/>
    </row>
    <row r="205">
      <c r="A205" s="10"/>
      <c r="B205" s="54" t="s">
        <v>48</v>
      </c>
      <c r="C205" s="1"/>
      <c r="D205" s="1"/>
      <c r="E205" s="55" t="s">
        <v>234</v>
      </c>
      <c r="F205" s="1"/>
      <c r="G205" s="1"/>
      <c r="H205" s="45"/>
      <c r="I205" s="1"/>
      <c r="J205" s="45"/>
      <c r="K205" s="1"/>
      <c r="L205" s="1"/>
      <c r="M205" s="13"/>
      <c r="N205" s="2"/>
      <c r="O205" s="2"/>
      <c r="P205" s="2"/>
      <c r="Q205" s="2"/>
    </row>
    <row r="206">
      <c r="A206" s="10"/>
      <c r="B206" s="54" t="s">
        <v>50</v>
      </c>
      <c r="C206" s="1"/>
      <c r="D206" s="1"/>
      <c r="E206" s="55" t="s">
        <v>231</v>
      </c>
      <c r="F206" s="1"/>
      <c r="G206" s="1"/>
      <c r="H206" s="45"/>
      <c r="I206" s="1"/>
      <c r="J206" s="45"/>
      <c r="K206" s="1"/>
      <c r="L206" s="1"/>
      <c r="M206" s="13"/>
      <c r="N206" s="2"/>
      <c r="O206" s="2"/>
      <c r="P206" s="2"/>
      <c r="Q206" s="2"/>
    </row>
    <row r="207">
      <c r="A207" s="10"/>
      <c r="B207" s="54" t="s">
        <v>52</v>
      </c>
      <c r="C207" s="1"/>
      <c r="D207" s="1"/>
      <c r="E207" s="55" t="s">
        <v>53</v>
      </c>
      <c r="F207" s="1"/>
      <c r="G207" s="1"/>
      <c r="H207" s="45"/>
      <c r="I207" s="1"/>
      <c r="J207" s="45"/>
      <c r="K207" s="1"/>
      <c r="L207" s="1"/>
      <c r="M207" s="13"/>
      <c r="N207" s="2"/>
      <c r="O207" s="2"/>
      <c r="P207" s="2"/>
      <c r="Q207" s="2"/>
    </row>
    <row r="208" thickBot="1">
      <c r="A208" s="10"/>
      <c r="B208" s="56" t="s">
        <v>54</v>
      </c>
      <c r="C208" s="30"/>
      <c r="D208" s="30"/>
      <c r="E208" s="28"/>
      <c r="F208" s="30"/>
      <c r="G208" s="30"/>
      <c r="H208" s="57"/>
      <c r="I208" s="30"/>
      <c r="J208" s="57"/>
      <c r="K208" s="30"/>
      <c r="L208" s="30"/>
      <c r="M208" s="13"/>
      <c r="N208" s="2"/>
      <c r="O208" s="2"/>
      <c r="P208" s="2"/>
      <c r="Q208" s="2"/>
    </row>
    <row r="209" thickTop="1">
      <c r="A209" s="10"/>
      <c r="B209" s="46">
        <v>29</v>
      </c>
      <c r="C209" s="47" t="s">
        <v>235</v>
      </c>
      <c r="D209" s="47" t="s">
        <v>7</v>
      </c>
      <c r="E209" s="47" t="s">
        <v>236</v>
      </c>
      <c r="F209" s="47" t="s">
        <v>7</v>
      </c>
      <c r="G209" s="48" t="s">
        <v>107</v>
      </c>
      <c r="H209" s="58">
        <v>2.456</v>
      </c>
      <c r="I209" s="59">
        <v>0</v>
      </c>
      <c r="J209" s="60">
        <f>ROUND(H209*I209,2)</f>
        <v>0</v>
      </c>
      <c r="K209" s="61">
        <v>0.20999999999999999</v>
      </c>
      <c r="L209" s="62">
        <f>ROUND(J209*1.21,2)</f>
        <v>0</v>
      </c>
      <c r="M209" s="13"/>
      <c r="N209" s="2"/>
      <c r="O209" s="2"/>
      <c r="P209" s="2"/>
      <c r="Q209" s="38">
        <f>IF(ISNUMBER(K209),IF(H209&gt;0,IF(I209&gt;0,J209,0),0),0)</f>
        <v>0</v>
      </c>
      <c r="R209" s="9">
        <f>IF(ISNUMBER(K209)=FALSE,J209,0)</f>
        <v>0</v>
      </c>
    </row>
    <row r="210">
      <c r="A210" s="10"/>
      <c r="B210" s="54" t="s">
        <v>46</v>
      </c>
      <c r="C210" s="1"/>
      <c r="D210" s="1"/>
      <c r="E210" s="55" t="s">
        <v>237</v>
      </c>
      <c r="F210" s="1"/>
      <c r="G210" s="1"/>
      <c r="H210" s="45"/>
      <c r="I210" s="1"/>
      <c r="J210" s="45"/>
      <c r="K210" s="1"/>
      <c r="L210" s="1"/>
      <c r="M210" s="13"/>
      <c r="N210" s="2"/>
      <c r="O210" s="2"/>
      <c r="P210" s="2"/>
      <c r="Q210" s="2"/>
    </row>
    <row r="211">
      <c r="A211" s="10"/>
      <c r="B211" s="54" t="s">
        <v>48</v>
      </c>
      <c r="C211" s="1"/>
      <c r="D211" s="1"/>
      <c r="E211" s="55" t="s">
        <v>238</v>
      </c>
      <c r="F211" s="1"/>
      <c r="G211" s="1"/>
      <c r="H211" s="45"/>
      <c r="I211" s="1"/>
      <c r="J211" s="45"/>
      <c r="K211" s="1"/>
      <c r="L211" s="1"/>
      <c r="M211" s="13"/>
      <c r="N211" s="2"/>
      <c r="O211" s="2"/>
      <c r="P211" s="2"/>
      <c r="Q211" s="2"/>
    </row>
    <row r="212">
      <c r="A212" s="10"/>
      <c r="B212" s="54" t="s">
        <v>50</v>
      </c>
      <c r="C212" s="1"/>
      <c r="D212" s="1"/>
      <c r="E212" s="55" t="s">
        <v>239</v>
      </c>
      <c r="F212" s="1"/>
      <c r="G212" s="1"/>
      <c r="H212" s="45"/>
      <c r="I212" s="1"/>
      <c r="J212" s="45"/>
      <c r="K212" s="1"/>
      <c r="L212" s="1"/>
      <c r="M212" s="13"/>
      <c r="N212" s="2"/>
      <c r="O212" s="2"/>
      <c r="P212" s="2"/>
      <c r="Q212" s="2"/>
    </row>
    <row r="213">
      <c r="A213" s="10"/>
      <c r="B213" s="54" t="s">
        <v>52</v>
      </c>
      <c r="C213" s="1"/>
      <c r="D213" s="1"/>
      <c r="E213" s="55" t="s">
        <v>53</v>
      </c>
      <c r="F213" s="1"/>
      <c r="G213" s="1"/>
      <c r="H213" s="45"/>
      <c r="I213" s="1"/>
      <c r="J213" s="45"/>
      <c r="K213" s="1"/>
      <c r="L213" s="1"/>
      <c r="M213" s="13"/>
      <c r="N213" s="2"/>
      <c r="O213" s="2"/>
      <c r="P213" s="2"/>
      <c r="Q213" s="2"/>
    </row>
    <row r="214" thickBot="1">
      <c r="A214" s="10"/>
      <c r="B214" s="56" t="s">
        <v>54</v>
      </c>
      <c r="C214" s="30"/>
      <c r="D214" s="30"/>
      <c r="E214" s="28"/>
      <c r="F214" s="30"/>
      <c r="G214" s="30"/>
      <c r="H214" s="57"/>
      <c r="I214" s="30"/>
      <c r="J214" s="57"/>
      <c r="K214" s="30"/>
      <c r="L214" s="30"/>
      <c r="M214" s="13"/>
      <c r="N214" s="2"/>
      <c r="O214" s="2"/>
      <c r="P214" s="2"/>
      <c r="Q214" s="2"/>
    </row>
    <row r="215" thickTop="1">
      <c r="A215" s="10"/>
      <c r="B215" s="46">
        <v>30</v>
      </c>
      <c r="C215" s="47" t="s">
        <v>240</v>
      </c>
      <c r="D215" s="47" t="s">
        <v>7</v>
      </c>
      <c r="E215" s="47" t="s">
        <v>241</v>
      </c>
      <c r="F215" s="47" t="s">
        <v>7</v>
      </c>
      <c r="G215" s="48" t="s">
        <v>135</v>
      </c>
      <c r="H215" s="58">
        <v>28</v>
      </c>
      <c r="I215" s="59">
        <v>0</v>
      </c>
      <c r="J215" s="60">
        <f>ROUND(H215*I215,2)</f>
        <v>0</v>
      </c>
      <c r="K215" s="61">
        <v>0.20999999999999999</v>
      </c>
      <c r="L215" s="62">
        <f>ROUND(J215*1.21,2)</f>
        <v>0</v>
      </c>
      <c r="M215" s="13"/>
      <c r="N215" s="2"/>
      <c r="O215" s="2"/>
      <c r="P215" s="2"/>
      <c r="Q215" s="38">
        <f>IF(ISNUMBER(K215),IF(H215&gt;0,IF(I215&gt;0,J215,0),0),0)</f>
        <v>0</v>
      </c>
      <c r="R215" s="9">
        <f>IF(ISNUMBER(K215)=FALSE,J215,0)</f>
        <v>0</v>
      </c>
    </row>
    <row r="216">
      <c r="A216" s="10"/>
      <c r="B216" s="54" t="s">
        <v>46</v>
      </c>
      <c r="C216" s="1"/>
      <c r="D216" s="1"/>
      <c r="E216" s="55" t="s">
        <v>242</v>
      </c>
      <c r="F216" s="1"/>
      <c r="G216" s="1"/>
      <c r="H216" s="45"/>
      <c r="I216" s="1"/>
      <c r="J216" s="45"/>
      <c r="K216" s="1"/>
      <c r="L216" s="1"/>
      <c r="M216" s="13"/>
      <c r="N216" s="2"/>
      <c r="O216" s="2"/>
      <c r="P216" s="2"/>
      <c r="Q216" s="2"/>
    </row>
    <row r="217">
      <c r="A217" s="10"/>
      <c r="B217" s="54" t="s">
        <v>48</v>
      </c>
      <c r="C217" s="1"/>
      <c r="D217" s="1"/>
      <c r="E217" s="55" t="s">
        <v>243</v>
      </c>
      <c r="F217" s="1"/>
      <c r="G217" s="1"/>
      <c r="H217" s="45"/>
      <c r="I217" s="1"/>
      <c r="J217" s="45"/>
      <c r="K217" s="1"/>
      <c r="L217" s="1"/>
      <c r="M217" s="13"/>
      <c r="N217" s="2"/>
      <c r="O217" s="2"/>
      <c r="P217" s="2"/>
      <c r="Q217" s="2"/>
    </row>
    <row r="218">
      <c r="A218" s="10"/>
      <c r="B218" s="54" t="s">
        <v>50</v>
      </c>
      <c r="C218" s="1"/>
      <c r="D218" s="1"/>
      <c r="E218" s="55" t="s">
        <v>244</v>
      </c>
      <c r="F218" s="1"/>
      <c r="G218" s="1"/>
      <c r="H218" s="45"/>
      <c r="I218" s="1"/>
      <c r="J218" s="45"/>
      <c r="K218" s="1"/>
      <c r="L218" s="1"/>
      <c r="M218" s="13"/>
      <c r="N218" s="2"/>
      <c r="O218" s="2"/>
      <c r="P218" s="2"/>
      <c r="Q218" s="2"/>
    </row>
    <row r="219">
      <c r="A219" s="10"/>
      <c r="B219" s="54" t="s">
        <v>52</v>
      </c>
      <c r="C219" s="1"/>
      <c r="D219" s="1"/>
      <c r="E219" s="55" t="s">
        <v>53</v>
      </c>
      <c r="F219" s="1"/>
      <c r="G219" s="1"/>
      <c r="H219" s="45"/>
      <c r="I219" s="1"/>
      <c r="J219" s="45"/>
      <c r="K219" s="1"/>
      <c r="L219" s="1"/>
      <c r="M219" s="13"/>
      <c r="N219" s="2"/>
      <c r="O219" s="2"/>
      <c r="P219" s="2"/>
      <c r="Q219" s="2"/>
    </row>
    <row r="220" thickBot="1">
      <c r="A220" s="10"/>
      <c r="B220" s="56" t="s">
        <v>54</v>
      </c>
      <c r="C220" s="30"/>
      <c r="D220" s="30"/>
      <c r="E220" s="28"/>
      <c r="F220" s="30"/>
      <c r="G220" s="30"/>
      <c r="H220" s="57"/>
      <c r="I220" s="30"/>
      <c r="J220" s="57"/>
      <c r="K220" s="30"/>
      <c r="L220" s="30"/>
      <c r="M220" s="13"/>
      <c r="N220" s="2"/>
      <c r="O220" s="2"/>
      <c r="P220" s="2"/>
      <c r="Q220" s="2"/>
    </row>
    <row r="221" thickTop="1">
      <c r="A221" s="10"/>
      <c r="B221" s="46">
        <v>31</v>
      </c>
      <c r="C221" s="47" t="s">
        <v>245</v>
      </c>
      <c r="D221" s="47" t="s">
        <v>7</v>
      </c>
      <c r="E221" s="47" t="s">
        <v>246</v>
      </c>
      <c r="F221" s="47" t="s">
        <v>7</v>
      </c>
      <c r="G221" s="48" t="s">
        <v>135</v>
      </c>
      <c r="H221" s="58">
        <v>211.5</v>
      </c>
      <c r="I221" s="59">
        <v>0</v>
      </c>
      <c r="J221" s="60">
        <f>ROUND(H221*I221,2)</f>
        <v>0</v>
      </c>
      <c r="K221" s="61">
        <v>0.20999999999999999</v>
      </c>
      <c r="L221" s="62">
        <f>ROUND(J221*1.21,2)</f>
        <v>0</v>
      </c>
      <c r="M221" s="13"/>
      <c r="N221" s="2"/>
      <c r="O221" s="2"/>
      <c r="P221" s="2"/>
      <c r="Q221" s="38">
        <f>IF(ISNUMBER(K221),IF(H221&gt;0,IF(I221&gt;0,J221,0),0),0)</f>
        <v>0</v>
      </c>
      <c r="R221" s="9">
        <f>IF(ISNUMBER(K221)=FALSE,J221,0)</f>
        <v>0</v>
      </c>
    </row>
    <row r="222">
      <c r="A222" s="10"/>
      <c r="B222" s="54" t="s">
        <v>46</v>
      </c>
      <c r="C222" s="1"/>
      <c r="D222" s="1"/>
      <c r="E222" s="55" t="s">
        <v>247</v>
      </c>
      <c r="F222" s="1"/>
      <c r="G222" s="1"/>
      <c r="H222" s="45"/>
      <c r="I222" s="1"/>
      <c r="J222" s="45"/>
      <c r="K222" s="1"/>
      <c r="L222" s="1"/>
      <c r="M222" s="13"/>
      <c r="N222" s="2"/>
      <c r="O222" s="2"/>
      <c r="P222" s="2"/>
      <c r="Q222" s="2"/>
    </row>
    <row r="223">
      <c r="A223" s="10"/>
      <c r="B223" s="54" t="s">
        <v>48</v>
      </c>
      <c r="C223" s="1"/>
      <c r="D223" s="1"/>
      <c r="E223" s="55" t="s">
        <v>248</v>
      </c>
      <c r="F223" s="1"/>
      <c r="G223" s="1"/>
      <c r="H223" s="45"/>
      <c r="I223" s="1"/>
      <c r="J223" s="45"/>
      <c r="K223" s="1"/>
      <c r="L223" s="1"/>
      <c r="M223" s="13"/>
      <c r="N223" s="2"/>
      <c r="O223" s="2"/>
      <c r="P223" s="2"/>
      <c r="Q223" s="2"/>
    </row>
    <row r="224">
      <c r="A224" s="10"/>
      <c r="B224" s="54" t="s">
        <v>50</v>
      </c>
      <c r="C224" s="1"/>
      <c r="D224" s="1"/>
      <c r="E224" s="55" t="s">
        <v>249</v>
      </c>
      <c r="F224" s="1"/>
      <c r="G224" s="1"/>
      <c r="H224" s="45"/>
      <c r="I224" s="1"/>
      <c r="J224" s="45"/>
      <c r="K224" s="1"/>
      <c r="L224" s="1"/>
      <c r="M224" s="13"/>
      <c r="N224" s="2"/>
      <c r="O224" s="2"/>
      <c r="P224" s="2"/>
      <c r="Q224" s="2"/>
    </row>
    <row r="225">
      <c r="A225" s="10"/>
      <c r="B225" s="54" t="s">
        <v>52</v>
      </c>
      <c r="C225" s="1"/>
      <c r="D225" s="1"/>
      <c r="E225" s="55" t="s">
        <v>53</v>
      </c>
      <c r="F225" s="1"/>
      <c r="G225" s="1"/>
      <c r="H225" s="45"/>
      <c r="I225" s="1"/>
      <c r="J225" s="45"/>
      <c r="K225" s="1"/>
      <c r="L225" s="1"/>
      <c r="M225" s="13"/>
      <c r="N225" s="2"/>
      <c r="O225" s="2"/>
      <c r="P225" s="2"/>
      <c r="Q225" s="2"/>
    </row>
    <row r="226" thickBot="1">
      <c r="A226" s="10"/>
      <c r="B226" s="56" t="s">
        <v>54</v>
      </c>
      <c r="C226" s="30"/>
      <c r="D226" s="30"/>
      <c r="E226" s="28"/>
      <c r="F226" s="30"/>
      <c r="G226" s="30"/>
      <c r="H226" s="57"/>
      <c r="I226" s="30"/>
      <c r="J226" s="57"/>
      <c r="K226" s="30"/>
      <c r="L226" s="30"/>
      <c r="M226" s="13"/>
      <c r="N226" s="2"/>
      <c r="O226" s="2"/>
      <c r="P226" s="2"/>
      <c r="Q226" s="2"/>
    </row>
    <row r="227" thickTop="1">
      <c r="A227" s="10"/>
      <c r="B227" s="46">
        <v>32</v>
      </c>
      <c r="C227" s="47" t="s">
        <v>250</v>
      </c>
      <c r="D227" s="47" t="s">
        <v>7</v>
      </c>
      <c r="E227" s="47" t="s">
        <v>251</v>
      </c>
      <c r="F227" s="47" t="s">
        <v>7</v>
      </c>
      <c r="G227" s="48" t="s">
        <v>135</v>
      </c>
      <c r="H227" s="58">
        <v>211.5</v>
      </c>
      <c r="I227" s="59">
        <v>0</v>
      </c>
      <c r="J227" s="60">
        <f>ROUND(H227*I227,2)</f>
        <v>0</v>
      </c>
      <c r="K227" s="61">
        <v>0.20999999999999999</v>
      </c>
      <c r="L227" s="62">
        <f>ROUND(J227*1.21,2)</f>
        <v>0</v>
      </c>
      <c r="M227" s="13"/>
      <c r="N227" s="2"/>
      <c r="O227" s="2"/>
      <c r="P227" s="2"/>
      <c r="Q227" s="38">
        <f>IF(ISNUMBER(K227),IF(H227&gt;0,IF(I227&gt;0,J227,0),0),0)</f>
        <v>0</v>
      </c>
      <c r="R227" s="9">
        <f>IF(ISNUMBER(K227)=FALSE,J227,0)</f>
        <v>0</v>
      </c>
    </row>
    <row r="228">
      <c r="A228" s="10"/>
      <c r="B228" s="54" t="s">
        <v>46</v>
      </c>
      <c r="C228" s="1"/>
      <c r="D228" s="1"/>
      <c r="E228" s="55" t="s">
        <v>252</v>
      </c>
      <c r="F228" s="1"/>
      <c r="G228" s="1"/>
      <c r="H228" s="45"/>
      <c r="I228" s="1"/>
      <c r="J228" s="45"/>
      <c r="K228" s="1"/>
      <c r="L228" s="1"/>
      <c r="M228" s="13"/>
      <c r="N228" s="2"/>
      <c r="O228" s="2"/>
      <c r="P228" s="2"/>
      <c r="Q228" s="2"/>
    </row>
    <row r="229">
      <c r="A229" s="10"/>
      <c r="B229" s="54" t="s">
        <v>48</v>
      </c>
      <c r="C229" s="1"/>
      <c r="D229" s="1"/>
      <c r="E229" s="55" t="s">
        <v>253</v>
      </c>
      <c r="F229" s="1"/>
      <c r="G229" s="1"/>
      <c r="H229" s="45"/>
      <c r="I229" s="1"/>
      <c r="J229" s="45"/>
      <c r="K229" s="1"/>
      <c r="L229" s="1"/>
      <c r="M229" s="13"/>
      <c r="N229" s="2"/>
      <c r="O229" s="2"/>
      <c r="P229" s="2"/>
      <c r="Q229" s="2"/>
    </row>
    <row r="230">
      <c r="A230" s="10"/>
      <c r="B230" s="54" t="s">
        <v>50</v>
      </c>
      <c r="C230" s="1"/>
      <c r="D230" s="1"/>
      <c r="E230" s="55" t="s">
        <v>254</v>
      </c>
      <c r="F230" s="1"/>
      <c r="G230" s="1"/>
      <c r="H230" s="45"/>
      <c r="I230" s="1"/>
      <c r="J230" s="45"/>
      <c r="K230" s="1"/>
      <c r="L230" s="1"/>
      <c r="M230" s="13"/>
      <c r="N230" s="2"/>
      <c r="O230" s="2"/>
      <c r="P230" s="2"/>
      <c r="Q230" s="2"/>
    </row>
    <row r="231">
      <c r="A231" s="10"/>
      <c r="B231" s="54" t="s">
        <v>52</v>
      </c>
      <c r="C231" s="1"/>
      <c r="D231" s="1"/>
      <c r="E231" s="55" t="s">
        <v>53</v>
      </c>
      <c r="F231" s="1"/>
      <c r="G231" s="1"/>
      <c r="H231" s="45"/>
      <c r="I231" s="1"/>
      <c r="J231" s="45"/>
      <c r="K231" s="1"/>
      <c r="L231" s="1"/>
      <c r="M231" s="13"/>
      <c r="N231" s="2"/>
      <c r="O231" s="2"/>
      <c r="P231" s="2"/>
      <c r="Q231" s="2"/>
    </row>
    <row r="232" thickBot="1">
      <c r="A232" s="10"/>
      <c r="B232" s="56" t="s">
        <v>54</v>
      </c>
      <c r="C232" s="30"/>
      <c r="D232" s="30"/>
      <c r="E232" s="28"/>
      <c r="F232" s="30"/>
      <c r="G232" s="30"/>
      <c r="H232" s="57"/>
      <c r="I232" s="30"/>
      <c r="J232" s="57"/>
      <c r="K232" s="30"/>
      <c r="L232" s="30"/>
      <c r="M232" s="13"/>
      <c r="N232" s="2"/>
      <c r="O232" s="2"/>
      <c r="P232" s="2"/>
      <c r="Q232" s="2"/>
    </row>
    <row r="233" thickTop="1">
      <c r="A233" s="10"/>
      <c r="B233" s="46">
        <v>33</v>
      </c>
      <c r="C233" s="47" t="s">
        <v>255</v>
      </c>
      <c r="D233" s="47" t="s">
        <v>7</v>
      </c>
      <c r="E233" s="47" t="s">
        <v>256</v>
      </c>
      <c r="F233" s="47" t="s">
        <v>7</v>
      </c>
      <c r="G233" s="48" t="s">
        <v>159</v>
      </c>
      <c r="H233" s="58">
        <v>38</v>
      </c>
      <c r="I233" s="59">
        <v>0</v>
      </c>
      <c r="J233" s="60">
        <f>ROUND(H233*I233,2)</f>
        <v>0</v>
      </c>
      <c r="K233" s="61">
        <v>0.20999999999999999</v>
      </c>
      <c r="L233" s="62">
        <f>ROUND(J233*1.21,2)</f>
        <v>0</v>
      </c>
      <c r="M233" s="13"/>
      <c r="N233" s="2"/>
      <c r="O233" s="2"/>
      <c r="P233" s="2"/>
      <c r="Q233" s="38">
        <f>IF(ISNUMBER(K233),IF(H233&gt;0,IF(I233&gt;0,J233,0),0),0)</f>
        <v>0</v>
      </c>
      <c r="R233" s="9">
        <f>IF(ISNUMBER(K233)=FALSE,J233,0)</f>
        <v>0</v>
      </c>
    </row>
    <row r="234">
      <c r="A234" s="10"/>
      <c r="B234" s="54" t="s">
        <v>46</v>
      </c>
      <c r="C234" s="1"/>
      <c r="D234" s="1"/>
      <c r="E234" s="55" t="s">
        <v>257</v>
      </c>
      <c r="F234" s="1"/>
      <c r="G234" s="1"/>
      <c r="H234" s="45"/>
      <c r="I234" s="1"/>
      <c r="J234" s="45"/>
      <c r="K234" s="1"/>
      <c r="L234" s="1"/>
      <c r="M234" s="13"/>
      <c r="N234" s="2"/>
      <c r="O234" s="2"/>
      <c r="P234" s="2"/>
      <c r="Q234" s="2"/>
    </row>
    <row r="235">
      <c r="A235" s="10"/>
      <c r="B235" s="54" t="s">
        <v>48</v>
      </c>
      <c r="C235" s="1"/>
      <c r="D235" s="1"/>
      <c r="E235" s="55" t="s">
        <v>258</v>
      </c>
      <c r="F235" s="1"/>
      <c r="G235" s="1"/>
      <c r="H235" s="45"/>
      <c r="I235" s="1"/>
      <c r="J235" s="45"/>
      <c r="K235" s="1"/>
      <c r="L235" s="1"/>
      <c r="M235" s="13"/>
      <c r="N235" s="2"/>
      <c r="O235" s="2"/>
      <c r="P235" s="2"/>
      <c r="Q235" s="2"/>
    </row>
    <row r="236">
      <c r="A236" s="10"/>
      <c r="B236" s="54" t="s">
        <v>50</v>
      </c>
      <c r="C236" s="1"/>
      <c r="D236" s="1"/>
      <c r="E236" s="55" t="s">
        <v>259</v>
      </c>
      <c r="F236" s="1"/>
      <c r="G236" s="1"/>
      <c r="H236" s="45"/>
      <c r="I236" s="1"/>
      <c r="J236" s="45"/>
      <c r="K236" s="1"/>
      <c r="L236" s="1"/>
      <c r="M236" s="13"/>
      <c r="N236" s="2"/>
      <c r="O236" s="2"/>
      <c r="P236" s="2"/>
      <c r="Q236" s="2"/>
    </row>
    <row r="237">
      <c r="A237" s="10"/>
      <c r="B237" s="54" t="s">
        <v>52</v>
      </c>
      <c r="C237" s="1"/>
      <c r="D237" s="1"/>
      <c r="E237" s="55" t="s">
        <v>53</v>
      </c>
      <c r="F237" s="1"/>
      <c r="G237" s="1"/>
      <c r="H237" s="45"/>
      <c r="I237" s="1"/>
      <c r="J237" s="45"/>
      <c r="K237" s="1"/>
      <c r="L237" s="1"/>
      <c r="M237" s="13"/>
      <c r="N237" s="2"/>
      <c r="O237" s="2"/>
      <c r="P237" s="2"/>
      <c r="Q237" s="2"/>
    </row>
    <row r="238" thickBot="1">
      <c r="A238" s="10"/>
      <c r="B238" s="56" t="s">
        <v>54</v>
      </c>
      <c r="C238" s="30"/>
      <c r="D238" s="30"/>
      <c r="E238" s="28"/>
      <c r="F238" s="30"/>
      <c r="G238" s="30"/>
      <c r="H238" s="57"/>
      <c r="I238" s="30"/>
      <c r="J238" s="57"/>
      <c r="K238" s="30"/>
      <c r="L238" s="30"/>
      <c r="M238" s="13"/>
      <c r="N238" s="2"/>
      <c r="O238" s="2"/>
      <c r="P238" s="2"/>
      <c r="Q238" s="2"/>
    </row>
    <row r="239" thickTop="1">
      <c r="A239" s="10"/>
      <c r="B239" s="46">
        <v>34</v>
      </c>
      <c r="C239" s="47" t="s">
        <v>260</v>
      </c>
      <c r="D239" s="47" t="s">
        <v>7</v>
      </c>
      <c r="E239" s="47" t="s">
        <v>261</v>
      </c>
      <c r="F239" s="47" t="s">
        <v>7</v>
      </c>
      <c r="G239" s="48" t="s">
        <v>145</v>
      </c>
      <c r="H239" s="58">
        <v>50.814999999999998</v>
      </c>
      <c r="I239" s="59">
        <v>0</v>
      </c>
      <c r="J239" s="60">
        <f>ROUND(H239*I239,2)</f>
        <v>0</v>
      </c>
      <c r="K239" s="61">
        <v>0.20999999999999999</v>
      </c>
      <c r="L239" s="62">
        <f>ROUND(J239*1.21,2)</f>
        <v>0</v>
      </c>
      <c r="M239" s="13"/>
      <c r="N239" s="2"/>
      <c r="O239" s="2"/>
      <c r="P239" s="2"/>
      <c r="Q239" s="38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54" t="s">
        <v>46</v>
      </c>
      <c r="C240" s="1"/>
      <c r="D240" s="1"/>
      <c r="E240" s="55" t="s">
        <v>262</v>
      </c>
      <c r="F240" s="1"/>
      <c r="G240" s="1"/>
      <c r="H240" s="45"/>
      <c r="I240" s="1"/>
      <c r="J240" s="45"/>
      <c r="K240" s="1"/>
      <c r="L240" s="1"/>
      <c r="M240" s="13"/>
      <c r="N240" s="2"/>
      <c r="O240" s="2"/>
      <c r="P240" s="2"/>
      <c r="Q240" s="2"/>
    </row>
    <row r="241">
      <c r="A241" s="10"/>
      <c r="B241" s="54" t="s">
        <v>48</v>
      </c>
      <c r="C241" s="1"/>
      <c r="D241" s="1"/>
      <c r="E241" s="55" t="s">
        <v>263</v>
      </c>
      <c r="F241" s="1"/>
      <c r="G241" s="1"/>
      <c r="H241" s="45"/>
      <c r="I241" s="1"/>
      <c r="J241" s="45"/>
      <c r="K241" s="1"/>
      <c r="L241" s="1"/>
      <c r="M241" s="13"/>
      <c r="N241" s="2"/>
      <c r="O241" s="2"/>
      <c r="P241" s="2"/>
      <c r="Q241" s="2"/>
    </row>
    <row r="242">
      <c r="A242" s="10"/>
      <c r="B242" s="54" t="s">
        <v>50</v>
      </c>
      <c r="C242" s="1"/>
      <c r="D242" s="1"/>
      <c r="E242" s="55" t="s">
        <v>264</v>
      </c>
      <c r="F242" s="1"/>
      <c r="G242" s="1"/>
      <c r="H242" s="45"/>
      <c r="I242" s="1"/>
      <c r="J242" s="45"/>
      <c r="K242" s="1"/>
      <c r="L242" s="1"/>
      <c r="M242" s="13"/>
      <c r="N242" s="2"/>
      <c r="O242" s="2"/>
      <c r="P242" s="2"/>
      <c r="Q242" s="2"/>
    </row>
    <row r="243">
      <c r="A243" s="10"/>
      <c r="B243" s="54" t="s">
        <v>52</v>
      </c>
      <c r="C243" s="1"/>
      <c r="D243" s="1"/>
      <c r="E243" s="55" t="s">
        <v>53</v>
      </c>
      <c r="F243" s="1"/>
      <c r="G243" s="1"/>
      <c r="H243" s="45"/>
      <c r="I243" s="1"/>
      <c r="J243" s="45"/>
      <c r="K243" s="1"/>
      <c r="L243" s="1"/>
      <c r="M243" s="13"/>
      <c r="N243" s="2"/>
      <c r="O243" s="2"/>
      <c r="P243" s="2"/>
      <c r="Q243" s="2"/>
    </row>
    <row r="244" thickBot="1">
      <c r="A244" s="10"/>
      <c r="B244" s="56" t="s">
        <v>54</v>
      </c>
      <c r="C244" s="30"/>
      <c r="D244" s="30"/>
      <c r="E244" s="28"/>
      <c r="F244" s="30"/>
      <c r="G244" s="30"/>
      <c r="H244" s="57"/>
      <c r="I244" s="30"/>
      <c r="J244" s="57"/>
      <c r="K244" s="30"/>
      <c r="L244" s="30"/>
      <c r="M244" s="13"/>
      <c r="N244" s="2"/>
      <c r="O244" s="2"/>
      <c r="P244" s="2"/>
      <c r="Q244" s="2"/>
    </row>
    <row r="245" thickTop="1">
      <c r="A245" s="10"/>
      <c r="B245" s="46">
        <v>35</v>
      </c>
      <c r="C245" s="47" t="s">
        <v>265</v>
      </c>
      <c r="D245" s="47" t="s">
        <v>7</v>
      </c>
      <c r="E245" s="47" t="s">
        <v>266</v>
      </c>
      <c r="F245" s="47" t="s">
        <v>7</v>
      </c>
      <c r="G245" s="48" t="s">
        <v>107</v>
      </c>
      <c r="H245" s="58">
        <v>9.9719999999999995</v>
      </c>
      <c r="I245" s="59">
        <v>0</v>
      </c>
      <c r="J245" s="60">
        <f>ROUND(H245*I245,2)</f>
        <v>0</v>
      </c>
      <c r="K245" s="61">
        <v>0.20999999999999999</v>
      </c>
      <c r="L245" s="62">
        <f>ROUND(J245*1.21,2)</f>
        <v>0</v>
      </c>
      <c r="M245" s="13"/>
      <c r="N245" s="2"/>
      <c r="O245" s="2"/>
      <c r="P245" s="2"/>
      <c r="Q245" s="38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54" t="s">
        <v>46</v>
      </c>
      <c r="C246" s="1"/>
      <c r="D246" s="1"/>
      <c r="E246" s="55" t="s">
        <v>7</v>
      </c>
      <c r="F246" s="1"/>
      <c r="G246" s="1"/>
      <c r="H246" s="45"/>
      <c r="I246" s="1"/>
      <c r="J246" s="45"/>
      <c r="K246" s="1"/>
      <c r="L246" s="1"/>
      <c r="M246" s="13"/>
      <c r="N246" s="2"/>
      <c r="O246" s="2"/>
      <c r="P246" s="2"/>
      <c r="Q246" s="2"/>
    </row>
    <row r="247">
      <c r="A247" s="10"/>
      <c r="B247" s="54" t="s">
        <v>48</v>
      </c>
      <c r="C247" s="1"/>
      <c r="D247" s="1"/>
      <c r="E247" s="55" t="s">
        <v>267</v>
      </c>
      <c r="F247" s="1"/>
      <c r="G247" s="1"/>
      <c r="H247" s="45"/>
      <c r="I247" s="1"/>
      <c r="J247" s="45"/>
      <c r="K247" s="1"/>
      <c r="L247" s="1"/>
      <c r="M247" s="13"/>
      <c r="N247" s="2"/>
      <c r="O247" s="2"/>
      <c r="P247" s="2"/>
      <c r="Q247" s="2"/>
    </row>
    <row r="248">
      <c r="A248" s="10"/>
      <c r="B248" s="54" t="s">
        <v>50</v>
      </c>
      <c r="C248" s="1"/>
      <c r="D248" s="1"/>
      <c r="E248" s="55" t="s">
        <v>268</v>
      </c>
      <c r="F248" s="1"/>
      <c r="G248" s="1"/>
      <c r="H248" s="45"/>
      <c r="I248" s="1"/>
      <c r="J248" s="45"/>
      <c r="K248" s="1"/>
      <c r="L248" s="1"/>
      <c r="M248" s="13"/>
      <c r="N248" s="2"/>
      <c r="O248" s="2"/>
      <c r="P248" s="2"/>
      <c r="Q248" s="2"/>
    </row>
    <row r="249">
      <c r="A249" s="10"/>
      <c r="B249" s="54" t="s">
        <v>52</v>
      </c>
      <c r="C249" s="1"/>
      <c r="D249" s="1"/>
      <c r="E249" s="55" t="s">
        <v>53</v>
      </c>
      <c r="F249" s="1"/>
      <c r="G249" s="1"/>
      <c r="H249" s="45"/>
      <c r="I249" s="1"/>
      <c r="J249" s="45"/>
      <c r="K249" s="1"/>
      <c r="L249" s="1"/>
      <c r="M249" s="13"/>
      <c r="N249" s="2"/>
      <c r="O249" s="2"/>
      <c r="P249" s="2"/>
      <c r="Q249" s="2"/>
    </row>
    <row r="250" thickBot="1">
      <c r="A250" s="10"/>
      <c r="B250" s="56" t="s">
        <v>54</v>
      </c>
      <c r="C250" s="30"/>
      <c r="D250" s="30"/>
      <c r="E250" s="28"/>
      <c r="F250" s="30"/>
      <c r="G250" s="30"/>
      <c r="H250" s="57"/>
      <c r="I250" s="30"/>
      <c r="J250" s="57"/>
      <c r="K250" s="30"/>
      <c r="L250" s="30"/>
      <c r="M250" s="13"/>
      <c r="N250" s="2"/>
      <c r="O250" s="2"/>
      <c r="P250" s="2"/>
      <c r="Q250" s="2"/>
    </row>
    <row r="251" thickTop="1">
      <c r="A251" s="10"/>
      <c r="B251" s="46">
        <v>36</v>
      </c>
      <c r="C251" s="47" t="s">
        <v>269</v>
      </c>
      <c r="D251" s="47" t="s">
        <v>7</v>
      </c>
      <c r="E251" s="47" t="s">
        <v>270</v>
      </c>
      <c r="F251" s="47" t="s">
        <v>7</v>
      </c>
      <c r="G251" s="48" t="s">
        <v>84</v>
      </c>
      <c r="H251" s="58">
        <v>40</v>
      </c>
      <c r="I251" s="59">
        <v>0</v>
      </c>
      <c r="J251" s="60">
        <f>ROUND(H251*I251,2)</f>
        <v>0</v>
      </c>
      <c r="K251" s="61">
        <v>0.20999999999999999</v>
      </c>
      <c r="L251" s="62">
        <f>ROUND(J251*1.21,2)</f>
        <v>0</v>
      </c>
      <c r="M251" s="13"/>
      <c r="N251" s="2"/>
      <c r="O251" s="2"/>
      <c r="P251" s="2"/>
      <c r="Q251" s="38">
        <f>IF(ISNUMBER(K251),IF(H251&gt;0,IF(I251&gt;0,J251,0),0),0)</f>
        <v>0</v>
      </c>
      <c r="R251" s="9">
        <f>IF(ISNUMBER(K251)=FALSE,J251,0)</f>
        <v>0</v>
      </c>
    </row>
    <row r="252">
      <c r="A252" s="10"/>
      <c r="B252" s="54" t="s">
        <v>46</v>
      </c>
      <c r="C252" s="1"/>
      <c r="D252" s="1"/>
      <c r="E252" s="55" t="s">
        <v>7</v>
      </c>
      <c r="F252" s="1"/>
      <c r="G252" s="1"/>
      <c r="H252" s="45"/>
      <c r="I252" s="1"/>
      <c r="J252" s="45"/>
      <c r="K252" s="1"/>
      <c r="L252" s="1"/>
      <c r="M252" s="13"/>
      <c r="N252" s="2"/>
      <c r="O252" s="2"/>
      <c r="P252" s="2"/>
      <c r="Q252" s="2"/>
    </row>
    <row r="253">
      <c r="A253" s="10"/>
      <c r="B253" s="54" t="s">
        <v>48</v>
      </c>
      <c r="C253" s="1"/>
      <c r="D253" s="1"/>
      <c r="E253" s="55" t="s">
        <v>271</v>
      </c>
      <c r="F253" s="1"/>
      <c r="G253" s="1"/>
      <c r="H253" s="45"/>
      <c r="I253" s="1"/>
      <c r="J253" s="45"/>
      <c r="K253" s="1"/>
      <c r="L253" s="1"/>
      <c r="M253" s="13"/>
      <c r="N253" s="2"/>
      <c r="O253" s="2"/>
      <c r="P253" s="2"/>
      <c r="Q253" s="2"/>
    </row>
    <row r="254">
      <c r="A254" s="10"/>
      <c r="B254" s="54" t="s">
        <v>50</v>
      </c>
      <c r="C254" s="1"/>
      <c r="D254" s="1"/>
      <c r="E254" s="55" t="s">
        <v>272</v>
      </c>
      <c r="F254" s="1"/>
      <c r="G254" s="1"/>
      <c r="H254" s="45"/>
      <c r="I254" s="1"/>
      <c r="J254" s="45"/>
      <c r="K254" s="1"/>
      <c r="L254" s="1"/>
      <c r="M254" s="13"/>
      <c r="N254" s="2"/>
      <c r="O254" s="2"/>
      <c r="P254" s="2"/>
      <c r="Q254" s="2"/>
    </row>
    <row r="255">
      <c r="A255" s="10"/>
      <c r="B255" s="54" t="s">
        <v>52</v>
      </c>
      <c r="C255" s="1"/>
      <c r="D255" s="1"/>
      <c r="E255" s="55" t="s">
        <v>53</v>
      </c>
      <c r="F255" s="1"/>
      <c r="G255" s="1"/>
      <c r="H255" s="45"/>
      <c r="I255" s="1"/>
      <c r="J255" s="45"/>
      <c r="K255" s="1"/>
      <c r="L255" s="1"/>
      <c r="M255" s="13"/>
      <c r="N255" s="2"/>
      <c r="O255" s="2"/>
      <c r="P255" s="2"/>
      <c r="Q255" s="2"/>
    </row>
    <row r="256" thickBot="1">
      <c r="A256" s="10"/>
      <c r="B256" s="56" t="s">
        <v>54</v>
      </c>
      <c r="C256" s="30"/>
      <c r="D256" s="30"/>
      <c r="E256" s="28"/>
      <c r="F256" s="30"/>
      <c r="G256" s="30"/>
      <c r="H256" s="57"/>
      <c r="I256" s="30"/>
      <c r="J256" s="57"/>
      <c r="K256" s="30"/>
      <c r="L256" s="30"/>
      <c r="M256" s="13"/>
      <c r="N256" s="2"/>
      <c r="O256" s="2"/>
      <c r="P256" s="2"/>
      <c r="Q256" s="2"/>
    </row>
    <row r="257" thickTop="1">
      <c r="A257" s="10"/>
      <c r="B257" s="46">
        <v>37</v>
      </c>
      <c r="C257" s="47" t="s">
        <v>273</v>
      </c>
      <c r="D257" s="47" t="s">
        <v>7</v>
      </c>
      <c r="E257" s="47" t="s">
        <v>274</v>
      </c>
      <c r="F257" s="47" t="s">
        <v>7</v>
      </c>
      <c r="G257" s="48" t="s">
        <v>135</v>
      </c>
      <c r="H257" s="58">
        <v>95.256</v>
      </c>
      <c r="I257" s="59">
        <v>0</v>
      </c>
      <c r="J257" s="60">
        <f>ROUND(H257*I257,2)</f>
        <v>0</v>
      </c>
      <c r="K257" s="61">
        <v>0.20999999999999999</v>
      </c>
      <c r="L257" s="62">
        <f>ROUND(J257*1.21,2)</f>
        <v>0</v>
      </c>
      <c r="M257" s="13"/>
      <c r="N257" s="2"/>
      <c r="O257" s="2"/>
      <c r="P257" s="2"/>
      <c r="Q257" s="38">
        <f>IF(ISNUMBER(K257),IF(H257&gt;0,IF(I257&gt;0,J257,0),0),0)</f>
        <v>0</v>
      </c>
      <c r="R257" s="9">
        <f>IF(ISNUMBER(K257)=FALSE,J257,0)</f>
        <v>0</v>
      </c>
    </row>
    <row r="258">
      <c r="A258" s="10"/>
      <c r="B258" s="54" t="s">
        <v>46</v>
      </c>
      <c r="C258" s="1"/>
      <c r="D258" s="1"/>
      <c r="E258" s="55" t="s">
        <v>275</v>
      </c>
      <c r="F258" s="1"/>
      <c r="G258" s="1"/>
      <c r="H258" s="45"/>
      <c r="I258" s="1"/>
      <c r="J258" s="45"/>
      <c r="K258" s="1"/>
      <c r="L258" s="1"/>
      <c r="M258" s="13"/>
      <c r="N258" s="2"/>
      <c r="O258" s="2"/>
      <c r="P258" s="2"/>
      <c r="Q258" s="2"/>
    </row>
    <row r="259">
      <c r="A259" s="10"/>
      <c r="B259" s="54" t="s">
        <v>48</v>
      </c>
      <c r="C259" s="1"/>
      <c r="D259" s="1"/>
      <c r="E259" s="55" t="s">
        <v>276</v>
      </c>
      <c r="F259" s="1"/>
      <c r="G259" s="1"/>
      <c r="H259" s="45"/>
      <c r="I259" s="1"/>
      <c r="J259" s="45"/>
      <c r="K259" s="1"/>
      <c r="L259" s="1"/>
      <c r="M259" s="13"/>
      <c r="N259" s="2"/>
      <c r="O259" s="2"/>
      <c r="P259" s="2"/>
      <c r="Q259" s="2"/>
    </row>
    <row r="260">
      <c r="A260" s="10"/>
      <c r="B260" s="54" t="s">
        <v>50</v>
      </c>
      <c r="C260" s="1"/>
      <c r="D260" s="1"/>
      <c r="E260" s="55" t="s">
        <v>277</v>
      </c>
      <c r="F260" s="1"/>
      <c r="G260" s="1"/>
      <c r="H260" s="45"/>
      <c r="I260" s="1"/>
      <c r="J260" s="45"/>
      <c r="K260" s="1"/>
      <c r="L260" s="1"/>
      <c r="M260" s="13"/>
      <c r="N260" s="2"/>
      <c r="O260" s="2"/>
      <c r="P260" s="2"/>
      <c r="Q260" s="2"/>
    </row>
    <row r="261">
      <c r="A261" s="10"/>
      <c r="B261" s="54" t="s">
        <v>52</v>
      </c>
      <c r="C261" s="1"/>
      <c r="D261" s="1"/>
      <c r="E261" s="55" t="s">
        <v>53</v>
      </c>
      <c r="F261" s="1"/>
      <c r="G261" s="1"/>
      <c r="H261" s="45"/>
      <c r="I261" s="1"/>
      <c r="J261" s="45"/>
      <c r="K261" s="1"/>
      <c r="L261" s="1"/>
      <c r="M261" s="13"/>
      <c r="N261" s="2"/>
      <c r="O261" s="2"/>
      <c r="P261" s="2"/>
      <c r="Q261" s="2"/>
    </row>
    <row r="262" thickBot="1">
      <c r="A262" s="10"/>
      <c r="B262" s="56" t="s">
        <v>54</v>
      </c>
      <c r="C262" s="30"/>
      <c r="D262" s="30"/>
      <c r="E262" s="28"/>
      <c r="F262" s="30"/>
      <c r="G262" s="30"/>
      <c r="H262" s="57"/>
      <c r="I262" s="30"/>
      <c r="J262" s="57"/>
      <c r="K262" s="30"/>
      <c r="L262" s="30"/>
      <c r="M262" s="13"/>
      <c r="N262" s="2"/>
      <c r="O262" s="2"/>
      <c r="P262" s="2"/>
      <c r="Q262" s="2"/>
    </row>
    <row r="263" thickTop="1" thickBot="1" ht="25" customHeight="1">
      <c r="A263" s="10"/>
      <c r="B263" s="1"/>
      <c r="C263" s="63">
        <v>2</v>
      </c>
      <c r="D263" s="1"/>
      <c r="E263" s="63" t="s">
        <v>96</v>
      </c>
      <c r="F263" s="1"/>
      <c r="G263" s="64" t="s">
        <v>88</v>
      </c>
      <c r="H263" s="65">
        <f>J197+J203+J209+J215+J221+J227+J233+J239+J245+J251+J257</f>
        <v>0</v>
      </c>
      <c r="I263" s="64" t="s">
        <v>89</v>
      </c>
      <c r="J263" s="66">
        <f>(L263-H263)</f>
        <v>0</v>
      </c>
      <c r="K263" s="64" t="s">
        <v>90</v>
      </c>
      <c r="L263" s="67">
        <f>ROUND((J197+J203+J209+J215+J221+J227+J233+J239+J245+J251+J257)*1.21,2)</f>
        <v>0</v>
      </c>
      <c r="M263" s="13"/>
      <c r="N263" s="2"/>
      <c r="O263" s="2"/>
      <c r="P263" s="2"/>
      <c r="Q263" s="38">
        <f>0+Q197+Q203+Q209+Q215+Q221+Q227+Q233+Q239+Q245+Q251+Q257</f>
        <v>0</v>
      </c>
      <c r="R263" s="9">
        <f>0+R197+R203+R209+R215+R221+R227+R233+R239+R245+R251+R257</f>
        <v>0</v>
      </c>
      <c r="S263" s="68">
        <f>Q263*(1+J263)+R263</f>
        <v>0</v>
      </c>
    </row>
    <row r="264" thickTop="1" thickBot="1" ht="25" customHeight="1">
      <c r="A264" s="10"/>
      <c r="B264" s="69"/>
      <c r="C264" s="69"/>
      <c r="D264" s="69"/>
      <c r="E264" s="69"/>
      <c r="F264" s="69"/>
      <c r="G264" s="70" t="s">
        <v>91</v>
      </c>
      <c r="H264" s="71">
        <f>0+J197+J203+J209+J215+J221+J227+J233+J239+J245+J251+J257</f>
        <v>0</v>
      </c>
      <c r="I264" s="70" t="s">
        <v>92</v>
      </c>
      <c r="J264" s="72">
        <f>0+J263</f>
        <v>0</v>
      </c>
      <c r="K264" s="70" t="s">
        <v>93</v>
      </c>
      <c r="L264" s="73">
        <f>0+L263</f>
        <v>0</v>
      </c>
      <c r="M264" s="13"/>
      <c r="N264" s="2"/>
      <c r="O264" s="2"/>
      <c r="P264" s="2"/>
      <c r="Q264" s="2"/>
    </row>
    <row r="265" ht="40" customHeight="1">
      <c r="A265" s="10"/>
      <c r="B265" s="78" t="s">
        <v>278</v>
      </c>
      <c r="C265" s="1"/>
      <c r="D265" s="1"/>
      <c r="E265" s="1"/>
      <c r="F265" s="1"/>
      <c r="G265" s="1"/>
      <c r="H265" s="45"/>
      <c r="I265" s="1"/>
      <c r="J265" s="45"/>
      <c r="K265" s="1"/>
      <c r="L265" s="1"/>
      <c r="M265" s="13"/>
      <c r="N265" s="2"/>
      <c r="O265" s="2"/>
      <c r="P265" s="2"/>
      <c r="Q265" s="2"/>
    </row>
    <row r="266">
      <c r="A266" s="10"/>
      <c r="B266" s="46">
        <v>38</v>
      </c>
      <c r="C266" s="47" t="s">
        <v>279</v>
      </c>
      <c r="D266" s="47" t="s">
        <v>7</v>
      </c>
      <c r="E266" s="47" t="s">
        <v>280</v>
      </c>
      <c r="F266" s="47" t="s">
        <v>7</v>
      </c>
      <c r="G266" s="48" t="s">
        <v>281</v>
      </c>
      <c r="H266" s="49">
        <v>216</v>
      </c>
      <c r="I266" s="50">
        <v>0</v>
      </c>
      <c r="J266" s="51">
        <f>ROUND(H266*I266,2)</f>
        <v>0</v>
      </c>
      <c r="K266" s="52">
        <v>0.20999999999999999</v>
      </c>
      <c r="L266" s="53">
        <f>ROUND(J266*1.21,2)</f>
        <v>0</v>
      </c>
      <c r="M266" s="13"/>
      <c r="N266" s="2"/>
      <c r="O266" s="2"/>
      <c r="P266" s="2"/>
      <c r="Q266" s="38">
        <f>IF(ISNUMBER(K266),IF(H266&gt;0,IF(I266&gt;0,J266,0),0),0)</f>
        <v>0</v>
      </c>
      <c r="R266" s="9">
        <f>IF(ISNUMBER(K266)=FALSE,J266,0)</f>
        <v>0</v>
      </c>
    </row>
    <row r="267">
      <c r="A267" s="10"/>
      <c r="B267" s="54" t="s">
        <v>46</v>
      </c>
      <c r="C267" s="1"/>
      <c r="D267" s="1"/>
      <c r="E267" s="55" t="s">
        <v>282</v>
      </c>
      <c r="F267" s="1"/>
      <c r="G267" s="1"/>
      <c r="H267" s="45"/>
      <c r="I267" s="1"/>
      <c r="J267" s="45"/>
      <c r="K267" s="1"/>
      <c r="L267" s="1"/>
      <c r="M267" s="13"/>
      <c r="N267" s="2"/>
      <c r="O267" s="2"/>
      <c r="P267" s="2"/>
      <c r="Q267" s="2"/>
    </row>
    <row r="268">
      <c r="A268" s="10"/>
      <c r="B268" s="54" t="s">
        <v>48</v>
      </c>
      <c r="C268" s="1"/>
      <c r="D268" s="1"/>
      <c r="E268" s="55" t="s">
        <v>283</v>
      </c>
      <c r="F268" s="1"/>
      <c r="G268" s="1"/>
      <c r="H268" s="45"/>
      <c r="I268" s="1"/>
      <c r="J268" s="45"/>
      <c r="K268" s="1"/>
      <c r="L268" s="1"/>
      <c r="M268" s="13"/>
      <c r="N268" s="2"/>
      <c r="O268" s="2"/>
      <c r="P268" s="2"/>
      <c r="Q268" s="2"/>
    </row>
    <row r="269">
      <c r="A269" s="10"/>
      <c r="B269" s="54" t="s">
        <v>50</v>
      </c>
      <c r="C269" s="1"/>
      <c r="D269" s="1"/>
      <c r="E269" s="55" t="s">
        <v>284</v>
      </c>
      <c r="F269" s="1"/>
      <c r="G269" s="1"/>
      <c r="H269" s="45"/>
      <c r="I269" s="1"/>
      <c r="J269" s="45"/>
      <c r="K269" s="1"/>
      <c r="L269" s="1"/>
      <c r="M269" s="13"/>
      <c r="N269" s="2"/>
      <c r="O269" s="2"/>
      <c r="P269" s="2"/>
      <c r="Q269" s="2"/>
    </row>
    <row r="270">
      <c r="A270" s="10"/>
      <c r="B270" s="54" t="s">
        <v>52</v>
      </c>
      <c r="C270" s="1"/>
      <c r="D270" s="1"/>
      <c r="E270" s="55" t="s">
        <v>53</v>
      </c>
      <c r="F270" s="1"/>
      <c r="G270" s="1"/>
      <c r="H270" s="45"/>
      <c r="I270" s="1"/>
      <c r="J270" s="45"/>
      <c r="K270" s="1"/>
      <c r="L270" s="1"/>
      <c r="M270" s="13"/>
      <c r="N270" s="2"/>
      <c r="O270" s="2"/>
      <c r="P270" s="2"/>
      <c r="Q270" s="2"/>
    </row>
    <row r="271" thickBot="1">
      <c r="A271" s="10"/>
      <c r="B271" s="56" t="s">
        <v>54</v>
      </c>
      <c r="C271" s="30"/>
      <c r="D271" s="30"/>
      <c r="E271" s="28"/>
      <c r="F271" s="30"/>
      <c r="G271" s="30"/>
      <c r="H271" s="57"/>
      <c r="I271" s="30"/>
      <c r="J271" s="57"/>
      <c r="K271" s="30"/>
      <c r="L271" s="30"/>
      <c r="M271" s="13"/>
      <c r="N271" s="2"/>
      <c r="O271" s="2"/>
      <c r="P271" s="2"/>
      <c r="Q271" s="2"/>
    </row>
    <row r="272" thickTop="1">
      <c r="A272" s="10"/>
      <c r="B272" s="46">
        <v>39</v>
      </c>
      <c r="C272" s="47" t="s">
        <v>285</v>
      </c>
      <c r="D272" s="47" t="s">
        <v>7</v>
      </c>
      <c r="E272" s="47" t="s">
        <v>286</v>
      </c>
      <c r="F272" s="47" t="s">
        <v>7</v>
      </c>
      <c r="G272" s="48" t="s">
        <v>145</v>
      </c>
      <c r="H272" s="58">
        <v>13.025</v>
      </c>
      <c r="I272" s="59">
        <v>0</v>
      </c>
      <c r="J272" s="60">
        <f>ROUND(H272*I272,2)</f>
        <v>0</v>
      </c>
      <c r="K272" s="61">
        <v>0.20999999999999999</v>
      </c>
      <c r="L272" s="62">
        <f>ROUND(J272*1.21,2)</f>
        <v>0</v>
      </c>
      <c r="M272" s="13"/>
      <c r="N272" s="2"/>
      <c r="O272" s="2"/>
      <c r="P272" s="2"/>
      <c r="Q272" s="38">
        <f>IF(ISNUMBER(K272),IF(H272&gt;0,IF(I272&gt;0,J272,0),0),0)</f>
        <v>0</v>
      </c>
      <c r="R272" s="9">
        <f>IF(ISNUMBER(K272)=FALSE,J272,0)</f>
        <v>0</v>
      </c>
    </row>
    <row r="273">
      <c r="A273" s="10"/>
      <c r="B273" s="54" t="s">
        <v>46</v>
      </c>
      <c r="C273" s="1"/>
      <c r="D273" s="1"/>
      <c r="E273" s="55" t="s">
        <v>287</v>
      </c>
      <c r="F273" s="1"/>
      <c r="G273" s="1"/>
      <c r="H273" s="45"/>
      <c r="I273" s="1"/>
      <c r="J273" s="45"/>
      <c r="K273" s="1"/>
      <c r="L273" s="1"/>
      <c r="M273" s="13"/>
      <c r="N273" s="2"/>
      <c r="O273" s="2"/>
      <c r="P273" s="2"/>
      <c r="Q273" s="2"/>
    </row>
    <row r="274">
      <c r="A274" s="10"/>
      <c r="B274" s="54" t="s">
        <v>48</v>
      </c>
      <c r="C274" s="1"/>
      <c r="D274" s="1"/>
      <c r="E274" s="55" t="s">
        <v>288</v>
      </c>
      <c r="F274" s="1"/>
      <c r="G274" s="1"/>
      <c r="H274" s="45"/>
      <c r="I274" s="1"/>
      <c r="J274" s="45"/>
      <c r="K274" s="1"/>
      <c r="L274" s="1"/>
      <c r="M274" s="13"/>
      <c r="N274" s="2"/>
      <c r="O274" s="2"/>
      <c r="P274" s="2"/>
      <c r="Q274" s="2"/>
    </row>
    <row r="275">
      <c r="A275" s="10"/>
      <c r="B275" s="54" t="s">
        <v>50</v>
      </c>
      <c r="C275" s="1"/>
      <c r="D275" s="1"/>
      <c r="E275" s="55" t="s">
        <v>289</v>
      </c>
      <c r="F275" s="1"/>
      <c r="G275" s="1"/>
      <c r="H275" s="45"/>
      <c r="I275" s="1"/>
      <c r="J275" s="45"/>
      <c r="K275" s="1"/>
      <c r="L275" s="1"/>
      <c r="M275" s="13"/>
      <c r="N275" s="2"/>
      <c r="O275" s="2"/>
      <c r="P275" s="2"/>
      <c r="Q275" s="2"/>
    </row>
    <row r="276">
      <c r="A276" s="10"/>
      <c r="B276" s="54" t="s">
        <v>52</v>
      </c>
      <c r="C276" s="1"/>
      <c r="D276" s="1"/>
      <c r="E276" s="55" t="s">
        <v>53</v>
      </c>
      <c r="F276" s="1"/>
      <c r="G276" s="1"/>
      <c r="H276" s="45"/>
      <c r="I276" s="1"/>
      <c r="J276" s="45"/>
      <c r="K276" s="1"/>
      <c r="L276" s="1"/>
      <c r="M276" s="13"/>
      <c r="N276" s="2"/>
      <c r="O276" s="2"/>
      <c r="P276" s="2"/>
      <c r="Q276" s="2"/>
    </row>
    <row r="277" thickBot="1">
      <c r="A277" s="10"/>
      <c r="B277" s="56" t="s">
        <v>54</v>
      </c>
      <c r="C277" s="30"/>
      <c r="D277" s="30"/>
      <c r="E277" s="28"/>
      <c r="F277" s="30"/>
      <c r="G277" s="30"/>
      <c r="H277" s="57"/>
      <c r="I277" s="30"/>
      <c r="J277" s="57"/>
      <c r="K277" s="30"/>
      <c r="L277" s="30"/>
      <c r="M277" s="13"/>
      <c r="N277" s="2"/>
      <c r="O277" s="2"/>
      <c r="P277" s="2"/>
      <c r="Q277" s="2"/>
    </row>
    <row r="278" thickTop="1">
      <c r="A278" s="10"/>
      <c r="B278" s="46">
        <v>40</v>
      </c>
      <c r="C278" s="47" t="s">
        <v>290</v>
      </c>
      <c r="D278" s="47" t="s">
        <v>7</v>
      </c>
      <c r="E278" s="47" t="s">
        <v>291</v>
      </c>
      <c r="F278" s="47" t="s">
        <v>7</v>
      </c>
      <c r="G278" s="48" t="s">
        <v>107</v>
      </c>
      <c r="H278" s="58">
        <v>3.0670000000000002</v>
      </c>
      <c r="I278" s="59">
        <v>0</v>
      </c>
      <c r="J278" s="60">
        <f>ROUND(H278*I278,2)</f>
        <v>0</v>
      </c>
      <c r="K278" s="61">
        <v>0.20999999999999999</v>
      </c>
      <c r="L278" s="62">
        <f>ROUND(J278*1.21,2)</f>
        <v>0</v>
      </c>
      <c r="M278" s="13"/>
      <c r="N278" s="2"/>
      <c r="O278" s="2"/>
      <c r="P278" s="2"/>
      <c r="Q278" s="38">
        <f>IF(ISNUMBER(K278),IF(H278&gt;0,IF(I278&gt;0,J278,0),0),0)</f>
        <v>0</v>
      </c>
      <c r="R278" s="9">
        <f>IF(ISNUMBER(K278)=FALSE,J278,0)</f>
        <v>0</v>
      </c>
    </row>
    <row r="279">
      <c r="A279" s="10"/>
      <c r="B279" s="54" t="s">
        <v>46</v>
      </c>
      <c r="C279" s="1"/>
      <c r="D279" s="1"/>
      <c r="E279" s="55" t="s">
        <v>7</v>
      </c>
      <c r="F279" s="1"/>
      <c r="G279" s="1"/>
      <c r="H279" s="45"/>
      <c r="I279" s="1"/>
      <c r="J279" s="45"/>
      <c r="K279" s="1"/>
      <c r="L279" s="1"/>
      <c r="M279" s="13"/>
      <c r="N279" s="2"/>
      <c r="O279" s="2"/>
      <c r="P279" s="2"/>
      <c r="Q279" s="2"/>
    </row>
    <row r="280">
      <c r="A280" s="10"/>
      <c r="B280" s="54" t="s">
        <v>48</v>
      </c>
      <c r="C280" s="1"/>
      <c r="D280" s="1"/>
      <c r="E280" s="55" t="s">
        <v>292</v>
      </c>
      <c r="F280" s="1"/>
      <c r="G280" s="1"/>
      <c r="H280" s="45"/>
      <c r="I280" s="1"/>
      <c r="J280" s="45"/>
      <c r="K280" s="1"/>
      <c r="L280" s="1"/>
      <c r="M280" s="13"/>
      <c r="N280" s="2"/>
      <c r="O280" s="2"/>
      <c r="P280" s="2"/>
      <c r="Q280" s="2"/>
    </row>
    <row r="281">
      <c r="A281" s="10"/>
      <c r="B281" s="54" t="s">
        <v>50</v>
      </c>
      <c r="C281" s="1"/>
      <c r="D281" s="1"/>
      <c r="E281" s="55" t="s">
        <v>293</v>
      </c>
      <c r="F281" s="1"/>
      <c r="G281" s="1"/>
      <c r="H281" s="45"/>
      <c r="I281" s="1"/>
      <c r="J281" s="45"/>
      <c r="K281" s="1"/>
      <c r="L281" s="1"/>
      <c r="M281" s="13"/>
      <c r="N281" s="2"/>
      <c r="O281" s="2"/>
      <c r="P281" s="2"/>
      <c r="Q281" s="2"/>
    </row>
    <row r="282">
      <c r="A282" s="10"/>
      <c r="B282" s="54" t="s">
        <v>52</v>
      </c>
      <c r="C282" s="1"/>
      <c r="D282" s="1"/>
      <c r="E282" s="55" t="s">
        <v>53</v>
      </c>
      <c r="F282" s="1"/>
      <c r="G282" s="1"/>
      <c r="H282" s="45"/>
      <c r="I282" s="1"/>
      <c r="J282" s="45"/>
      <c r="K282" s="1"/>
      <c r="L282" s="1"/>
      <c r="M282" s="13"/>
      <c r="N282" s="2"/>
      <c r="O282" s="2"/>
      <c r="P282" s="2"/>
      <c r="Q282" s="2"/>
    </row>
    <row r="283" thickBot="1">
      <c r="A283" s="10"/>
      <c r="B283" s="56" t="s">
        <v>54</v>
      </c>
      <c r="C283" s="30"/>
      <c r="D283" s="30"/>
      <c r="E283" s="28"/>
      <c r="F283" s="30"/>
      <c r="G283" s="30"/>
      <c r="H283" s="57"/>
      <c r="I283" s="30"/>
      <c r="J283" s="57"/>
      <c r="K283" s="30"/>
      <c r="L283" s="30"/>
      <c r="M283" s="13"/>
      <c r="N283" s="2"/>
      <c r="O283" s="2"/>
      <c r="P283" s="2"/>
      <c r="Q283" s="2"/>
    </row>
    <row r="284" thickTop="1">
      <c r="A284" s="10"/>
      <c r="B284" s="46">
        <v>41</v>
      </c>
      <c r="C284" s="47" t="s">
        <v>294</v>
      </c>
      <c r="D284" s="47" t="s">
        <v>7</v>
      </c>
      <c r="E284" s="47" t="s">
        <v>295</v>
      </c>
      <c r="F284" s="47" t="s">
        <v>7</v>
      </c>
      <c r="G284" s="48" t="s">
        <v>145</v>
      </c>
      <c r="H284" s="58">
        <v>28.052</v>
      </c>
      <c r="I284" s="59">
        <v>0</v>
      </c>
      <c r="J284" s="60">
        <f>ROUND(H284*I284,2)</f>
        <v>0</v>
      </c>
      <c r="K284" s="61">
        <v>0.20999999999999999</v>
      </c>
      <c r="L284" s="62">
        <f>ROUND(J284*1.21,2)</f>
        <v>0</v>
      </c>
      <c r="M284" s="13"/>
      <c r="N284" s="2"/>
      <c r="O284" s="2"/>
      <c r="P284" s="2"/>
      <c r="Q284" s="38">
        <f>IF(ISNUMBER(K284),IF(H284&gt;0,IF(I284&gt;0,J284,0),0),0)</f>
        <v>0</v>
      </c>
      <c r="R284" s="9">
        <f>IF(ISNUMBER(K284)=FALSE,J284,0)</f>
        <v>0</v>
      </c>
    </row>
    <row r="285">
      <c r="A285" s="10"/>
      <c r="B285" s="54" t="s">
        <v>46</v>
      </c>
      <c r="C285" s="1"/>
      <c r="D285" s="1"/>
      <c r="E285" s="55" t="s">
        <v>296</v>
      </c>
      <c r="F285" s="1"/>
      <c r="G285" s="1"/>
      <c r="H285" s="45"/>
      <c r="I285" s="1"/>
      <c r="J285" s="45"/>
      <c r="K285" s="1"/>
      <c r="L285" s="1"/>
      <c r="M285" s="13"/>
      <c r="N285" s="2"/>
      <c r="O285" s="2"/>
      <c r="P285" s="2"/>
      <c r="Q285" s="2"/>
    </row>
    <row r="286">
      <c r="A286" s="10"/>
      <c r="B286" s="54" t="s">
        <v>48</v>
      </c>
      <c r="C286" s="1"/>
      <c r="D286" s="1"/>
      <c r="E286" s="55" t="s">
        <v>297</v>
      </c>
      <c r="F286" s="1"/>
      <c r="G286" s="1"/>
      <c r="H286" s="45"/>
      <c r="I286" s="1"/>
      <c r="J286" s="45"/>
      <c r="K286" s="1"/>
      <c r="L286" s="1"/>
      <c r="M286" s="13"/>
      <c r="N286" s="2"/>
      <c r="O286" s="2"/>
      <c r="P286" s="2"/>
      <c r="Q286" s="2"/>
    </row>
    <row r="287">
      <c r="A287" s="10"/>
      <c r="B287" s="54" t="s">
        <v>50</v>
      </c>
      <c r="C287" s="1"/>
      <c r="D287" s="1"/>
      <c r="E287" s="55" t="s">
        <v>298</v>
      </c>
      <c r="F287" s="1"/>
      <c r="G287" s="1"/>
      <c r="H287" s="45"/>
      <c r="I287" s="1"/>
      <c r="J287" s="45"/>
      <c r="K287" s="1"/>
      <c r="L287" s="1"/>
      <c r="M287" s="13"/>
      <c r="N287" s="2"/>
      <c r="O287" s="2"/>
      <c r="P287" s="2"/>
      <c r="Q287" s="2"/>
    </row>
    <row r="288">
      <c r="A288" s="10"/>
      <c r="B288" s="54" t="s">
        <v>52</v>
      </c>
      <c r="C288" s="1"/>
      <c r="D288" s="1"/>
      <c r="E288" s="55" t="s">
        <v>53</v>
      </c>
      <c r="F288" s="1"/>
      <c r="G288" s="1"/>
      <c r="H288" s="45"/>
      <c r="I288" s="1"/>
      <c r="J288" s="45"/>
      <c r="K288" s="1"/>
      <c r="L288" s="1"/>
      <c r="M288" s="13"/>
      <c r="N288" s="2"/>
      <c r="O288" s="2"/>
      <c r="P288" s="2"/>
      <c r="Q288" s="2"/>
    </row>
    <row r="289" thickBot="1">
      <c r="A289" s="10"/>
      <c r="B289" s="56" t="s">
        <v>54</v>
      </c>
      <c r="C289" s="30"/>
      <c r="D289" s="30"/>
      <c r="E289" s="28"/>
      <c r="F289" s="30"/>
      <c r="G289" s="30"/>
      <c r="H289" s="57"/>
      <c r="I289" s="30"/>
      <c r="J289" s="57"/>
      <c r="K289" s="30"/>
      <c r="L289" s="30"/>
      <c r="M289" s="13"/>
      <c r="N289" s="2"/>
      <c r="O289" s="2"/>
      <c r="P289" s="2"/>
      <c r="Q289" s="2"/>
    </row>
    <row r="290" thickTop="1">
      <c r="A290" s="10"/>
      <c r="B290" s="46">
        <v>42</v>
      </c>
      <c r="C290" s="47" t="s">
        <v>299</v>
      </c>
      <c r="D290" s="47" t="s">
        <v>7</v>
      </c>
      <c r="E290" s="47" t="s">
        <v>300</v>
      </c>
      <c r="F290" s="47" t="s">
        <v>7</v>
      </c>
      <c r="G290" s="48" t="s">
        <v>107</v>
      </c>
      <c r="H290" s="58">
        <v>6.6059999999999999</v>
      </c>
      <c r="I290" s="59">
        <v>0</v>
      </c>
      <c r="J290" s="60">
        <f>ROUND(H290*I290,2)</f>
        <v>0</v>
      </c>
      <c r="K290" s="61">
        <v>0.20999999999999999</v>
      </c>
      <c r="L290" s="62">
        <f>ROUND(J290*1.21,2)</f>
        <v>0</v>
      </c>
      <c r="M290" s="13"/>
      <c r="N290" s="2"/>
      <c r="O290" s="2"/>
      <c r="P290" s="2"/>
      <c r="Q290" s="38">
        <f>IF(ISNUMBER(K290),IF(H290&gt;0,IF(I290&gt;0,J290,0),0),0)</f>
        <v>0</v>
      </c>
      <c r="R290" s="9">
        <f>IF(ISNUMBER(K290)=FALSE,J290,0)</f>
        <v>0</v>
      </c>
    </row>
    <row r="291">
      <c r="A291" s="10"/>
      <c r="B291" s="54" t="s">
        <v>46</v>
      </c>
      <c r="C291" s="1"/>
      <c r="D291" s="1"/>
      <c r="E291" s="55" t="s">
        <v>7</v>
      </c>
      <c r="F291" s="1"/>
      <c r="G291" s="1"/>
      <c r="H291" s="45"/>
      <c r="I291" s="1"/>
      <c r="J291" s="45"/>
      <c r="K291" s="1"/>
      <c r="L291" s="1"/>
      <c r="M291" s="13"/>
      <c r="N291" s="2"/>
      <c r="O291" s="2"/>
      <c r="P291" s="2"/>
      <c r="Q291" s="2"/>
    </row>
    <row r="292">
      <c r="A292" s="10"/>
      <c r="B292" s="54" t="s">
        <v>48</v>
      </c>
      <c r="C292" s="1"/>
      <c r="D292" s="1"/>
      <c r="E292" s="55" t="s">
        <v>301</v>
      </c>
      <c r="F292" s="1"/>
      <c r="G292" s="1"/>
      <c r="H292" s="45"/>
      <c r="I292" s="1"/>
      <c r="J292" s="45"/>
      <c r="K292" s="1"/>
      <c r="L292" s="1"/>
      <c r="M292" s="13"/>
      <c r="N292" s="2"/>
      <c r="O292" s="2"/>
      <c r="P292" s="2"/>
      <c r="Q292" s="2"/>
    </row>
    <row r="293">
      <c r="A293" s="10"/>
      <c r="B293" s="54" t="s">
        <v>50</v>
      </c>
      <c r="C293" s="1"/>
      <c r="D293" s="1"/>
      <c r="E293" s="55" t="s">
        <v>268</v>
      </c>
      <c r="F293" s="1"/>
      <c r="G293" s="1"/>
      <c r="H293" s="45"/>
      <c r="I293" s="1"/>
      <c r="J293" s="45"/>
      <c r="K293" s="1"/>
      <c r="L293" s="1"/>
      <c r="M293" s="13"/>
      <c r="N293" s="2"/>
      <c r="O293" s="2"/>
      <c r="P293" s="2"/>
      <c r="Q293" s="2"/>
    </row>
    <row r="294">
      <c r="A294" s="10"/>
      <c r="B294" s="54" t="s">
        <v>52</v>
      </c>
      <c r="C294" s="1"/>
      <c r="D294" s="1"/>
      <c r="E294" s="55" t="s">
        <v>53</v>
      </c>
      <c r="F294" s="1"/>
      <c r="G294" s="1"/>
      <c r="H294" s="45"/>
      <c r="I294" s="1"/>
      <c r="J294" s="45"/>
      <c r="K294" s="1"/>
      <c r="L294" s="1"/>
      <c r="M294" s="13"/>
      <c r="N294" s="2"/>
      <c r="O294" s="2"/>
      <c r="P294" s="2"/>
      <c r="Q294" s="2"/>
    </row>
    <row r="295" thickBot="1">
      <c r="A295" s="10"/>
      <c r="B295" s="56" t="s">
        <v>54</v>
      </c>
      <c r="C295" s="30"/>
      <c r="D295" s="30"/>
      <c r="E295" s="28"/>
      <c r="F295" s="30"/>
      <c r="G295" s="30"/>
      <c r="H295" s="57"/>
      <c r="I295" s="30"/>
      <c r="J295" s="57"/>
      <c r="K295" s="30"/>
      <c r="L295" s="30"/>
      <c r="M295" s="13"/>
      <c r="N295" s="2"/>
      <c r="O295" s="2"/>
      <c r="P295" s="2"/>
      <c r="Q295" s="2"/>
    </row>
    <row r="296" thickTop="1">
      <c r="A296" s="10"/>
      <c r="B296" s="46">
        <v>43</v>
      </c>
      <c r="C296" s="47" t="s">
        <v>302</v>
      </c>
      <c r="D296" s="47" t="s">
        <v>7</v>
      </c>
      <c r="E296" s="47" t="s">
        <v>303</v>
      </c>
      <c r="F296" s="47" t="s">
        <v>7</v>
      </c>
      <c r="G296" s="48" t="s">
        <v>145</v>
      </c>
      <c r="H296" s="58">
        <v>88.754999999999995</v>
      </c>
      <c r="I296" s="59">
        <v>0</v>
      </c>
      <c r="J296" s="60">
        <f>ROUND(H296*I296,2)</f>
        <v>0</v>
      </c>
      <c r="K296" s="61">
        <v>0.20999999999999999</v>
      </c>
      <c r="L296" s="62">
        <f>ROUND(J296*1.21,2)</f>
        <v>0</v>
      </c>
      <c r="M296" s="13"/>
      <c r="N296" s="2"/>
      <c r="O296" s="2"/>
      <c r="P296" s="2"/>
      <c r="Q296" s="38">
        <f>IF(ISNUMBER(K296),IF(H296&gt;0,IF(I296&gt;0,J296,0),0),0)</f>
        <v>0</v>
      </c>
      <c r="R296" s="9">
        <f>IF(ISNUMBER(K296)=FALSE,J296,0)</f>
        <v>0</v>
      </c>
    </row>
    <row r="297">
      <c r="A297" s="10"/>
      <c r="B297" s="54" t="s">
        <v>46</v>
      </c>
      <c r="C297" s="1"/>
      <c r="D297" s="1"/>
      <c r="E297" s="55" t="s">
        <v>304</v>
      </c>
      <c r="F297" s="1"/>
      <c r="G297" s="1"/>
      <c r="H297" s="45"/>
      <c r="I297" s="1"/>
      <c r="J297" s="45"/>
      <c r="K297" s="1"/>
      <c r="L297" s="1"/>
      <c r="M297" s="13"/>
      <c r="N297" s="2"/>
      <c r="O297" s="2"/>
      <c r="P297" s="2"/>
      <c r="Q297" s="2"/>
    </row>
    <row r="298">
      <c r="A298" s="10"/>
      <c r="B298" s="54" t="s">
        <v>48</v>
      </c>
      <c r="C298" s="1"/>
      <c r="D298" s="1"/>
      <c r="E298" s="55" t="s">
        <v>305</v>
      </c>
      <c r="F298" s="1"/>
      <c r="G298" s="1"/>
      <c r="H298" s="45"/>
      <c r="I298" s="1"/>
      <c r="J298" s="45"/>
      <c r="K298" s="1"/>
      <c r="L298" s="1"/>
      <c r="M298" s="13"/>
      <c r="N298" s="2"/>
      <c r="O298" s="2"/>
      <c r="P298" s="2"/>
      <c r="Q298" s="2"/>
    </row>
    <row r="299">
      <c r="A299" s="10"/>
      <c r="B299" s="54" t="s">
        <v>50</v>
      </c>
      <c r="C299" s="1"/>
      <c r="D299" s="1"/>
      <c r="E299" s="55" t="s">
        <v>298</v>
      </c>
      <c r="F299" s="1"/>
      <c r="G299" s="1"/>
      <c r="H299" s="45"/>
      <c r="I299" s="1"/>
      <c r="J299" s="45"/>
      <c r="K299" s="1"/>
      <c r="L299" s="1"/>
      <c r="M299" s="13"/>
      <c r="N299" s="2"/>
      <c r="O299" s="2"/>
      <c r="P299" s="2"/>
      <c r="Q299" s="2"/>
    </row>
    <row r="300">
      <c r="A300" s="10"/>
      <c r="B300" s="54" t="s">
        <v>52</v>
      </c>
      <c r="C300" s="1"/>
      <c r="D300" s="1"/>
      <c r="E300" s="55" t="s">
        <v>53</v>
      </c>
      <c r="F300" s="1"/>
      <c r="G300" s="1"/>
      <c r="H300" s="45"/>
      <c r="I300" s="1"/>
      <c r="J300" s="45"/>
      <c r="K300" s="1"/>
      <c r="L300" s="1"/>
      <c r="M300" s="13"/>
      <c r="N300" s="2"/>
      <c r="O300" s="2"/>
      <c r="P300" s="2"/>
      <c r="Q300" s="2"/>
    </row>
    <row r="301" thickBot="1">
      <c r="A301" s="10"/>
      <c r="B301" s="56" t="s">
        <v>54</v>
      </c>
      <c r="C301" s="30"/>
      <c r="D301" s="30"/>
      <c r="E301" s="28"/>
      <c r="F301" s="30"/>
      <c r="G301" s="30"/>
      <c r="H301" s="57"/>
      <c r="I301" s="30"/>
      <c r="J301" s="57"/>
      <c r="K301" s="30"/>
      <c r="L301" s="30"/>
      <c r="M301" s="13"/>
      <c r="N301" s="2"/>
      <c r="O301" s="2"/>
      <c r="P301" s="2"/>
      <c r="Q301" s="2"/>
    </row>
    <row r="302" thickTop="1">
      <c r="A302" s="10"/>
      <c r="B302" s="46">
        <v>44</v>
      </c>
      <c r="C302" s="47" t="s">
        <v>306</v>
      </c>
      <c r="D302" s="47" t="s">
        <v>7</v>
      </c>
      <c r="E302" s="47" t="s">
        <v>307</v>
      </c>
      <c r="F302" s="47" t="s">
        <v>7</v>
      </c>
      <c r="G302" s="48" t="s">
        <v>107</v>
      </c>
      <c r="H302" s="58">
        <v>20.902000000000001</v>
      </c>
      <c r="I302" s="59">
        <v>0</v>
      </c>
      <c r="J302" s="60">
        <f>ROUND(H302*I302,2)</f>
        <v>0</v>
      </c>
      <c r="K302" s="61">
        <v>0.20999999999999999</v>
      </c>
      <c r="L302" s="62">
        <f>ROUND(J302*1.21,2)</f>
        <v>0</v>
      </c>
      <c r="M302" s="13"/>
      <c r="N302" s="2"/>
      <c r="O302" s="2"/>
      <c r="P302" s="2"/>
      <c r="Q302" s="38">
        <f>IF(ISNUMBER(K302),IF(H302&gt;0,IF(I302&gt;0,J302,0),0),0)</f>
        <v>0</v>
      </c>
      <c r="R302" s="9">
        <f>IF(ISNUMBER(K302)=FALSE,J302,0)</f>
        <v>0</v>
      </c>
    </row>
    <row r="303">
      <c r="A303" s="10"/>
      <c r="B303" s="54" t="s">
        <v>46</v>
      </c>
      <c r="C303" s="1"/>
      <c r="D303" s="1"/>
      <c r="E303" s="55" t="s">
        <v>7</v>
      </c>
      <c r="F303" s="1"/>
      <c r="G303" s="1"/>
      <c r="H303" s="45"/>
      <c r="I303" s="1"/>
      <c r="J303" s="45"/>
      <c r="K303" s="1"/>
      <c r="L303" s="1"/>
      <c r="M303" s="13"/>
      <c r="N303" s="2"/>
      <c r="O303" s="2"/>
      <c r="P303" s="2"/>
      <c r="Q303" s="2"/>
    </row>
    <row r="304">
      <c r="A304" s="10"/>
      <c r="B304" s="54" t="s">
        <v>48</v>
      </c>
      <c r="C304" s="1"/>
      <c r="D304" s="1"/>
      <c r="E304" s="55" t="s">
        <v>308</v>
      </c>
      <c r="F304" s="1"/>
      <c r="G304" s="1"/>
      <c r="H304" s="45"/>
      <c r="I304" s="1"/>
      <c r="J304" s="45"/>
      <c r="K304" s="1"/>
      <c r="L304" s="1"/>
      <c r="M304" s="13"/>
      <c r="N304" s="2"/>
      <c r="O304" s="2"/>
      <c r="P304" s="2"/>
      <c r="Q304" s="2"/>
    </row>
    <row r="305">
      <c r="A305" s="10"/>
      <c r="B305" s="54" t="s">
        <v>50</v>
      </c>
      <c r="C305" s="1"/>
      <c r="D305" s="1"/>
      <c r="E305" s="55" t="s">
        <v>268</v>
      </c>
      <c r="F305" s="1"/>
      <c r="G305" s="1"/>
      <c r="H305" s="45"/>
      <c r="I305" s="1"/>
      <c r="J305" s="45"/>
      <c r="K305" s="1"/>
      <c r="L305" s="1"/>
      <c r="M305" s="13"/>
      <c r="N305" s="2"/>
      <c r="O305" s="2"/>
      <c r="P305" s="2"/>
      <c r="Q305" s="2"/>
    </row>
    <row r="306">
      <c r="A306" s="10"/>
      <c r="B306" s="54" t="s">
        <v>52</v>
      </c>
      <c r="C306" s="1"/>
      <c r="D306" s="1"/>
      <c r="E306" s="55" t="s">
        <v>53</v>
      </c>
      <c r="F306" s="1"/>
      <c r="G306" s="1"/>
      <c r="H306" s="45"/>
      <c r="I306" s="1"/>
      <c r="J306" s="45"/>
      <c r="K306" s="1"/>
      <c r="L306" s="1"/>
      <c r="M306" s="13"/>
      <c r="N306" s="2"/>
      <c r="O306" s="2"/>
      <c r="P306" s="2"/>
      <c r="Q306" s="2"/>
    </row>
    <row r="307" thickBot="1">
      <c r="A307" s="10"/>
      <c r="B307" s="56" t="s">
        <v>54</v>
      </c>
      <c r="C307" s="30"/>
      <c r="D307" s="30"/>
      <c r="E307" s="28"/>
      <c r="F307" s="30"/>
      <c r="G307" s="30"/>
      <c r="H307" s="57"/>
      <c r="I307" s="30"/>
      <c r="J307" s="57"/>
      <c r="K307" s="30"/>
      <c r="L307" s="30"/>
      <c r="M307" s="13"/>
      <c r="N307" s="2"/>
      <c r="O307" s="2"/>
      <c r="P307" s="2"/>
      <c r="Q307" s="2"/>
    </row>
    <row r="308" thickTop="1" thickBot="1" ht="25" customHeight="1">
      <c r="A308" s="10"/>
      <c r="B308" s="1"/>
      <c r="C308" s="63">
        <v>3</v>
      </c>
      <c r="D308" s="1"/>
      <c r="E308" s="63" t="s">
        <v>97</v>
      </c>
      <c r="F308" s="1"/>
      <c r="G308" s="64" t="s">
        <v>88</v>
      </c>
      <c r="H308" s="65">
        <f>J266+J272+J278+J284+J290+J296+J302</f>
        <v>0</v>
      </c>
      <c r="I308" s="64" t="s">
        <v>89</v>
      </c>
      <c r="J308" s="66">
        <f>(L308-H308)</f>
        <v>0</v>
      </c>
      <c r="K308" s="64" t="s">
        <v>90</v>
      </c>
      <c r="L308" s="67">
        <f>ROUND((J266+J272+J278+J284+J290+J296+J302)*1.21,2)</f>
        <v>0</v>
      </c>
      <c r="M308" s="13"/>
      <c r="N308" s="2"/>
      <c r="O308" s="2"/>
      <c r="P308" s="2"/>
      <c r="Q308" s="38">
        <f>0+Q266+Q272+Q278+Q284+Q290+Q296+Q302</f>
        <v>0</v>
      </c>
      <c r="R308" s="9">
        <f>0+R266+R272+R278+R284+R290+R296+R302</f>
        <v>0</v>
      </c>
      <c r="S308" s="68">
        <f>Q308*(1+J308)+R308</f>
        <v>0</v>
      </c>
    </row>
    <row r="309" thickTop="1" thickBot="1" ht="25" customHeight="1">
      <c r="A309" s="10"/>
      <c r="B309" s="69"/>
      <c r="C309" s="69"/>
      <c r="D309" s="69"/>
      <c r="E309" s="69"/>
      <c r="F309" s="69"/>
      <c r="G309" s="70" t="s">
        <v>91</v>
      </c>
      <c r="H309" s="71">
        <f>0+J266+J272+J278+J284+J290+J296+J302</f>
        <v>0</v>
      </c>
      <c r="I309" s="70" t="s">
        <v>92</v>
      </c>
      <c r="J309" s="72">
        <f>0+J308</f>
        <v>0</v>
      </c>
      <c r="K309" s="70" t="s">
        <v>93</v>
      </c>
      <c r="L309" s="73">
        <f>0+L308</f>
        <v>0</v>
      </c>
      <c r="M309" s="13"/>
      <c r="N309" s="2"/>
      <c r="O309" s="2"/>
      <c r="P309" s="2"/>
      <c r="Q309" s="2"/>
    </row>
    <row r="310" ht="40" customHeight="1">
      <c r="A310" s="10"/>
      <c r="B310" s="78" t="s">
        <v>309</v>
      </c>
      <c r="C310" s="1"/>
      <c r="D310" s="1"/>
      <c r="E310" s="1"/>
      <c r="F310" s="1"/>
      <c r="G310" s="1"/>
      <c r="H310" s="45"/>
      <c r="I310" s="1"/>
      <c r="J310" s="45"/>
      <c r="K310" s="1"/>
      <c r="L310" s="1"/>
      <c r="M310" s="13"/>
      <c r="N310" s="2"/>
      <c r="O310" s="2"/>
      <c r="P310" s="2"/>
      <c r="Q310" s="2"/>
    </row>
    <row r="311">
      <c r="A311" s="10"/>
      <c r="B311" s="46">
        <v>45</v>
      </c>
      <c r="C311" s="47" t="s">
        <v>310</v>
      </c>
      <c r="D311" s="47" t="s">
        <v>7</v>
      </c>
      <c r="E311" s="47" t="s">
        <v>311</v>
      </c>
      <c r="F311" s="47" t="s">
        <v>7</v>
      </c>
      <c r="G311" s="48" t="s">
        <v>145</v>
      </c>
      <c r="H311" s="49">
        <v>6.8259999999999996</v>
      </c>
      <c r="I311" s="50">
        <v>0</v>
      </c>
      <c r="J311" s="51">
        <f>ROUND(H311*I311,2)</f>
        <v>0</v>
      </c>
      <c r="K311" s="52">
        <v>0.20999999999999999</v>
      </c>
      <c r="L311" s="53">
        <f>ROUND(J311*1.21,2)</f>
        <v>0</v>
      </c>
      <c r="M311" s="13"/>
      <c r="N311" s="2"/>
      <c r="O311" s="2"/>
      <c r="P311" s="2"/>
      <c r="Q311" s="38">
        <f>IF(ISNUMBER(K311),IF(H311&gt;0,IF(I311&gt;0,J311,0),0),0)</f>
        <v>0</v>
      </c>
      <c r="R311" s="9">
        <f>IF(ISNUMBER(K311)=FALSE,J311,0)</f>
        <v>0</v>
      </c>
    </row>
    <row r="312">
      <c r="A312" s="10"/>
      <c r="B312" s="54" t="s">
        <v>46</v>
      </c>
      <c r="C312" s="1"/>
      <c r="D312" s="1"/>
      <c r="E312" s="55" t="s">
        <v>312</v>
      </c>
      <c r="F312" s="1"/>
      <c r="G312" s="1"/>
      <c r="H312" s="45"/>
      <c r="I312" s="1"/>
      <c r="J312" s="45"/>
      <c r="K312" s="1"/>
      <c r="L312" s="1"/>
      <c r="M312" s="13"/>
      <c r="N312" s="2"/>
      <c r="O312" s="2"/>
      <c r="P312" s="2"/>
      <c r="Q312" s="2"/>
    </row>
    <row r="313">
      <c r="A313" s="10"/>
      <c r="B313" s="54" t="s">
        <v>48</v>
      </c>
      <c r="C313" s="1"/>
      <c r="D313" s="1"/>
      <c r="E313" s="55" t="s">
        <v>313</v>
      </c>
      <c r="F313" s="1"/>
      <c r="G313" s="1"/>
      <c r="H313" s="45"/>
      <c r="I313" s="1"/>
      <c r="J313" s="45"/>
      <c r="K313" s="1"/>
      <c r="L313" s="1"/>
      <c r="M313" s="13"/>
      <c r="N313" s="2"/>
      <c r="O313" s="2"/>
      <c r="P313" s="2"/>
      <c r="Q313" s="2"/>
    </row>
    <row r="314">
      <c r="A314" s="10"/>
      <c r="B314" s="54" t="s">
        <v>50</v>
      </c>
      <c r="C314" s="1"/>
      <c r="D314" s="1"/>
      <c r="E314" s="55" t="s">
        <v>298</v>
      </c>
      <c r="F314" s="1"/>
      <c r="G314" s="1"/>
      <c r="H314" s="45"/>
      <c r="I314" s="1"/>
      <c r="J314" s="45"/>
      <c r="K314" s="1"/>
      <c r="L314" s="1"/>
      <c r="M314" s="13"/>
      <c r="N314" s="2"/>
      <c r="O314" s="2"/>
      <c r="P314" s="2"/>
      <c r="Q314" s="2"/>
    </row>
    <row r="315">
      <c r="A315" s="10"/>
      <c r="B315" s="54" t="s">
        <v>52</v>
      </c>
      <c r="C315" s="1"/>
      <c r="D315" s="1"/>
      <c r="E315" s="55" t="s">
        <v>53</v>
      </c>
      <c r="F315" s="1"/>
      <c r="G315" s="1"/>
      <c r="H315" s="45"/>
      <c r="I315" s="1"/>
      <c r="J315" s="45"/>
      <c r="K315" s="1"/>
      <c r="L315" s="1"/>
      <c r="M315" s="13"/>
      <c r="N315" s="2"/>
      <c r="O315" s="2"/>
      <c r="P315" s="2"/>
      <c r="Q315" s="2"/>
    </row>
    <row r="316" thickBot="1">
      <c r="A316" s="10"/>
      <c r="B316" s="56" t="s">
        <v>54</v>
      </c>
      <c r="C316" s="30"/>
      <c r="D316" s="30"/>
      <c r="E316" s="28"/>
      <c r="F316" s="30"/>
      <c r="G316" s="30"/>
      <c r="H316" s="57"/>
      <c r="I316" s="30"/>
      <c r="J316" s="57"/>
      <c r="K316" s="30"/>
      <c r="L316" s="30"/>
      <c r="M316" s="13"/>
      <c r="N316" s="2"/>
      <c r="O316" s="2"/>
      <c r="P316" s="2"/>
      <c r="Q316" s="2"/>
    </row>
    <row r="317" thickTop="1">
      <c r="A317" s="10"/>
      <c r="B317" s="46">
        <v>46</v>
      </c>
      <c r="C317" s="47" t="s">
        <v>314</v>
      </c>
      <c r="D317" s="47" t="s">
        <v>7</v>
      </c>
      <c r="E317" s="47" t="s">
        <v>315</v>
      </c>
      <c r="F317" s="47" t="s">
        <v>7</v>
      </c>
      <c r="G317" s="48" t="s">
        <v>145</v>
      </c>
      <c r="H317" s="58">
        <v>11.16</v>
      </c>
      <c r="I317" s="59">
        <v>0</v>
      </c>
      <c r="J317" s="60">
        <f>ROUND(H317*I317,2)</f>
        <v>0</v>
      </c>
      <c r="K317" s="61">
        <v>0.20999999999999999</v>
      </c>
      <c r="L317" s="62">
        <f>ROUND(J317*1.21,2)</f>
        <v>0</v>
      </c>
      <c r="M317" s="13"/>
      <c r="N317" s="2"/>
      <c r="O317" s="2"/>
      <c r="P317" s="2"/>
      <c r="Q317" s="38">
        <f>IF(ISNUMBER(K317),IF(H317&gt;0,IF(I317&gt;0,J317,0),0),0)</f>
        <v>0</v>
      </c>
      <c r="R317" s="9">
        <f>IF(ISNUMBER(K317)=FALSE,J317,0)</f>
        <v>0</v>
      </c>
    </row>
    <row r="318">
      <c r="A318" s="10"/>
      <c r="B318" s="54" t="s">
        <v>46</v>
      </c>
      <c r="C318" s="1"/>
      <c r="D318" s="1"/>
      <c r="E318" s="55" t="s">
        <v>316</v>
      </c>
      <c r="F318" s="1"/>
      <c r="G318" s="1"/>
      <c r="H318" s="45"/>
      <c r="I318" s="1"/>
      <c r="J318" s="45"/>
      <c r="K318" s="1"/>
      <c r="L318" s="1"/>
      <c r="M318" s="13"/>
      <c r="N318" s="2"/>
      <c r="O318" s="2"/>
      <c r="P318" s="2"/>
      <c r="Q318" s="2"/>
    </row>
    <row r="319">
      <c r="A319" s="10"/>
      <c r="B319" s="54" t="s">
        <v>48</v>
      </c>
      <c r="C319" s="1"/>
      <c r="D319" s="1"/>
      <c r="E319" s="55" t="s">
        <v>317</v>
      </c>
      <c r="F319" s="1"/>
      <c r="G319" s="1"/>
      <c r="H319" s="45"/>
      <c r="I319" s="1"/>
      <c r="J319" s="45"/>
      <c r="K319" s="1"/>
      <c r="L319" s="1"/>
      <c r="M319" s="13"/>
      <c r="N319" s="2"/>
      <c r="O319" s="2"/>
      <c r="P319" s="2"/>
      <c r="Q319" s="2"/>
    </row>
    <row r="320">
      <c r="A320" s="10"/>
      <c r="B320" s="54" t="s">
        <v>50</v>
      </c>
      <c r="C320" s="1"/>
      <c r="D320" s="1"/>
      <c r="E320" s="55" t="s">
        <v>298</v>
      </c>
      <c r="F320" s="1"/>
      <c r="G320" s="1"/>
      <c r="H320" s="45"/>
      <c r="I320" s="1"/>
      <c r="J320" s="45"/>
      <c r="K320" s="1"/>
      <c r="L320" s="1"/>
      <c r="M320" s="13"/>
      <c r="N320" s="2"/>
      <c r="O320" s="2"/>
      <c r="P320" s="2"/>
      <c r="Q320" s="2"/>
    </row>
    <row r="321">
      <c r="A321" s="10"/>
      <c r="B321" s="54" t="s">
        <v>52</v>
      </c>
      <c r="C321" s="1"/>
      <c r="D321" s="1"/>
      <c r="E321" s="55" t="s">
        <v>53</v>
      </c>
      <c r="F321" s="1"/>
      <c r="G321" s="1"/>
      <c r="H321" s="45"/>
      <c r="I321" s="1"/>
      <c r="J321" s="45"/>
      <c r="K321" s="1"/>
      <c r="L321" s="1"/>
      <c r="M321" s="13"/>
      <c r="N321" s="2"/>
      <c r="O321" s="2"/>
      <c r="P321" s="2"/>
      <c r="Q321" s="2"/>
    </row>
    <row r="322" thickBot="1">
      <c r="A322" s="10"/>
      <c r="B322" s="56" t="s">
        <v>54</v>
      </c>
      <c r="C322" s="30"/>
      <c r="D322" s="30"/>
      <c r="E322" s="28"/>
      <c r="F322" s="30"/>
      <c r="G322" s="30"/>
      <c r="H322" s="57"/>
      <c r="I322" s="30"/>
      <c r="J322" s="57"/>
      <c r="K322" s="30"/>
      <c r="L322" s="30"/>
      <c r="M322" s="13"/>
      <c r="N322" s="2"/>
      <c r="O322" s="2"/>
      <c r="P322" s="2"/>
      <c r="Q322" s="2"/>
    </row>
    <row r="323" thickTop="1">
      <c r="A323" s="10"/>
      <c r="B323" s="46">
        <v>47</v>
      </c>
      <c r="C323" s="47" t="s">
        <v>318</v>
      </c>
      <c r="D323" s="47"/>
      <c r="E323" s="47" t="s">
        <v>319</v>
      </c>
      <c r="F323" s="47" t="s">
        <v>7</v>
      </c>
      <c r="G323" s="48" t="s">
        <v>145</v>
      </c>
      <c r="H323" s="58">
        <v>0.5</v>
      </c>
      <c r="I323" s="59">
        <v>0</v>
      </c>
      <c r="J323" s="60">
        <f>ROUND(H323*I323,2)</f>
        <v>0</v>
      </c>
      <c r="K323" s="61">
        <v>0.20999999999999999</v>
      </c>
      <c r="L323" s="62">
        <f>ROUND(J323*1.21,2)</f>
        <v>0</v>
      </c>
      <c r="M323" s="13"/>
      <c r="N323" s="2"/>
      <c r="O323" s="2"/>
      <c r="P323" s="2"/>
      <c r="Q323" s="38">
        <f>IF(ISNUMBER(K323),IF(H323&gt;0,IF(I323&gt;0,J323,0),0),0)</f>
        <v>0</v>
      </c>
      <c r="R323" s="9">
        <f>IF(ISNUMBER(K323)=FALSE,J323,0)</f>
        <v>0</v>
      </c>
    </row>
    <row r="324">
      <c r="A324" s="10"/>
      <c r="B324" s="54" t="s">
        <v>46</v>
      </c>
      <c r="C324" s="1"/>
      <c r="D324" s="1"/>
      <c r="E324" s="55" t="s">
        <v>320</v>
      </c>
      <c r="F324" s="1"/>
      <c r="G324" s="1"/>
      <c r="H324" s="45"/>
      <c r="I324" s="1"/>
      <c r="J324" s="45"/>
      <c r="K324" s="1"/>
      <c r="L324" s="1"/>
      <c r="M324" s="13"/>
      <c r="N324" s="2"/>
      <c r="O324" s="2"/>
      <c r="P324" s="2"/>
      <c r="Q324" s="2"/>
    </row>
    <row r="325">
      <c r="A325" s="10"/>
      <c r="B325" s="54" t="s">
        <v>48</v>
      </c>
      <c r="C325" s="1"/>
      <c r="D325" s="1"/>
      <c r="E325" s="55" t="s">
        <v>321</v>
      </c>
      <c r="F325" s="1"/>
      <c r="G325" s="1"/>
      <c r="H325" s="45"/>
      <c r="I325" s="1"/>
      <c r="J325" s="45"/>
      <c r="K325" s="1"/>
      <c r="L325" s="1"/>
      <c r="M325" s="13"/>
      <c r="N325" s="2"/>
      <c r="O325" s="2"/>
      <c r="P325" s="2"/>
      <c r="Q325" s="2"/>
    </row>
    <row r="326">
      <c r="A326" s="10"/>
      <c r="B326" s="54" t="s">
        <v>50</v>
      </c>
      <c r="C326" s="1"/>
      <c r="D326" s="1"/>
      <c r="E326" s="55" t="s">
        <v>322</v>
      </c>
      <c r="F326" s="1"/>
      <c r="G326" s="1"/>
      <c r="H326" s="45"/>
      <c r="I326" s="1"/>
      <c r="J326" s="45"/>
      <c r="K326" s="1"/>
      <c r="L326" s="1"/>
      <c r="M326" s="13"/>
      <c r="N326" s="2"/>
      <c r="O326" s="2"/>
      <c r="P326" s="2"/>
      <c r="Q326" s="2"/>
    </row>
    <row r="327">
      <c r="A327" s="10"/>
      <c r="B327" s="54" t="s">
        <v>52</v>
      </c>
      <c r="C327" s="1"/>
      <c r="D327" s="1"/>
      <c r="E327" s="55" t="s">
        <v>53</v>
      </c>
      <c r="F327" s="1"/>
      <c r="G327" s="1"/>
      <c r="H327" s="45"/>
      <c r="I327" s="1"/>
      <c r="J327" s="45"/>
      <c r="K327" s="1"/>
      <c r="L327" s="1"/>
      <c r="M327" s="13"/>
      <c r="N327" s="2"/>
      <c r="O327" s="2"/>
      <c r="P327" s="2"/>
      <c r="Q327" s="2"/>
    </row>
    <row r="328" thickBot="1">
      <c r="A328" s="10"/>
      <c r="B328" s="56" t="s">
        <v>54</v>
      </c>
      <c r="C328" s="30"/>
      <c r="D328" s="30"/>
      <c r="E328" s="28"/>
      <c r="F328" s="30"/>
      <c r="G328" s="30"/>
      <c r="H328" s="57"/>
      <c r="I328" s="30"/>
      <c r="J328" s="57"/>
      <c r="K328" s="30"/>
      <c r="L328" s="30"/>
      <c r="M328" s="13"/>
      <c r="N328" s="2"/>
      <c r="O328" s="2"/>
      <c r="P328" s="2"/>
      <c r="Q328" s="2"/>
    </row>
    <row r="329" thickTop="1">
      <c r="A329" s="10"/>
      <c r="B329" s="46">
        <v>48</v>
      </c>
      <c r="C329" s="47" t="s">
        <v>323</v>
      </c>
      <c r="D329" s="47" t="s">
        <v>7</v>
      </c>
      <c r="E329" s="47" t="s">
        <v>324</v>
      </c>
      <c r="F329" s="47" t="s">
        <v>7</v>
      </c>
      <c r="G329" s="48" t="s">
        <v>145</v>
      </c>
      <c r="H329" s="58">
        <v>16.257999999999999</v>
      </c>
      <c r="I329" s="59">
        <v>0</v>
      </c>
      <c r="J329" s="60">
        <f>ROUND(H329*I329,2)</f>
        <v>0</v>
      </c>
      <c r="K329" s="61">
        <v>0.20999999999999999</v>
      </c>
      <c r="L329" s="62">
        <f>ROUND(J329*1.21,2)</f>
        <v>0</v>
      </c>
      <c r="M329" s="13"/>
      <c r="N329" s="2"/>
      <c r="O329" s="2"/>
      <c r="P329" s="2"/>
      <c r="Q329" s="38">
        <f>IF(ISNUMBER(K329),IF(H329&gt;0,IF(I329&gt;0,J329,0),0),0)</f>
        <v>0</v>
      </c>
      <c r="R329" s="9">
        <f>IF(ISNUMBER(K329)=FALSE,J329,0)</f>
        <v>0</v>
      </c>
    </row>
    <row r="330">
      <c r="A330" s="10"/>
      <c r="B330" s="54" t="s">
        <v>46</v>
      </c>
      <c r="C330" s="1"/>
      <c r="D330" s="1"/>
      <c r="E330" s="55" t="s">
        <v>325</v>
      </c>
      <c r="F330" s="1"/>
      <c r="G330" s="1"/>
      <c r="H330" s="45"/>
      <c r="I330" s="1"/>
      <c r="J330" s="45"/>
      <c r="K330" s="1"/>
      <c r="L330" s="1"/>
      <c r="M330" s="13"/>
      <c r="N330" s="2"/>
      <c r="O330" s="2"/>
      <c r="P330" s="2"/>
      <c r="Q330" s="2"/>
    </row>
    <row r="331">
      <c r="A331" s="10"/>
      <c r="B331" s="54" t="s">
        <v>48</v>
      </c>
      <c r="C331" s="1"/>
      <c r="D331" s="1"/>
      <c r="E331" s="55" t="s">
        <v>326</v>
      </c>
      <c r="F331" s="1"/>
      <c r="G331" s="1"/>
      <c r="H331" s="45"/>
      <c r="I331" s="1"/>
      <c r="J331" s="45"/>
      <c r="K331" s="1"/>
      <c r="L331" s="1"/>
      <c r="M331" s="13"/>
      <c r="N331" s="2"/>
      <c r="O331" s="2"/>
      <c r="P331" s="2"/>
      <c r="Q331" s="2"/>
    </row>
    <row r="332">
      <c r="A332" s="10"/>
      <c r="B332" s="54" t="s">
        <v>50</v>
      </c>
      <c r="C332" s="1"/>
      <c r="D332" s="1"/>
      <c r="E332" s="55" t="s">
        <v>298</v>
      </c>
      <c r="F332" s="1"/>
      <c r="G332" s="1"/>
      <c r="H332" s="45"/>
      <c r="I332" s="1"/>
      <c r="J332" s="45"/>
      <c r="K332" s="1"/>
      <c r="L332" s="1"/>
      <c r="M332" s="13"/>
      <c r="N332" s="2"/>
      <c r="O332" s="2"/>
      <c r="P332" s="2"/>
      <c r="Q332" s="2"/>
    </row>
    <row r="333">
      <c r="A333" s="10"/>
      <c r="B333" s="54" t="s">
        <v>52</v>
      </c>
      <c r="C333" s="1"/>
      <c r="D333" s="1"/>
      <c r="E333" s="55" t="s">
        <v>53</v>
      </c>
      <c r="F333" s="1"/>
      <c r="G333" s="1"/>
      <c r="H333" s="45"/>
      <c r="I333" s="1"/>
      <c r="J333" s="45"/>
      <c r="K333" s="1"/>
      <c r="L333" s="1"/>
      <c r="M333" s="13"/>
      <c r="N333" s="2"/>
      <c r="O333" s="2"/>
      <c r="P333" s="2"/>
      <c r="Q333" s="2"/>
    </row>
    <row r="334" thickBot="1">
      <c r="A334" s="10"/>
      <c r="B334" s="56" t="s">
        <v>54</v>
      </c>
      <c r="C334" s="30"/>
      <c r="D334" s="30"/>
      <c r="E334" s="28"/>
      <c r="F334" s="30"/>
      <c r="G334" s="30"/>
      <c r="H334" s="57"/>
      <c r="I334" s="30"/>
      <c r="J334" s="57"/>
      <c r="K334" s="30"/>
      <c r="L334" s="30"/>
      <c r="M334" s="13"/>
      <c r="N334" s="2"/>
      <c r="O334" s="2"/>
      <c r="P334" s="2"/>
      <c r="Q334" s="2"/>
    </row>
    <row r="335" thickTop="1">
      <c r="A335" s="10"/>
      <c r="B335" s="46">
        <v>49</v>
      </c>
      <c r="C335" s="47" t="s">
        <v>327</v>
      </c>
      <c r="D335" s="47" t="s">
        <v>7</v>
      </c>
      <c r="E335" s="47" t="s">
        <v>328</v>
      </c>
      <c r="F335" s="47" t="s">
        <v>7</v>
      </c>
      <c r="G335" s="48" t="s">
        <v>145</v>
      </c>
      <c r="H335" s="58">
        <v>16.257999999999999</v>
      </c>
      <c r="I335" s="59">
        <v>0</v>
      </c>
      <c r="J335" s="60">
        <f>ROUND(H335*I335,2)</f>
        <v>0</v>
      </c>
      <c r="K335" s="61">
        <v>0.20999999999999999</v>
      </c>
      <c r="L335" s="62">
        <f>ROUND(J335*1.21,2)</f>
        <v>0</v>
      </c>
      <c r="M335" s="13"/>
      <c r="N335" s="2"/>
      <c r="O335" s="2"/>
      <c r="P335" s="2"/>
      <c r="Q335" s="38">
        <f>IF(ISNUMBER(K335),IF(H335&gt;0,IF(I335&gt;0,J335,0),0),0)</f>
        <v>0</v>
      </c>
      <c r="R335" s="9">
        <f>IF(ISNUMBER(K335)=FALSE,J335,0)</f>
        <v>0</v>
      </c>
    </row>
    <row r="336">
      <c r="A336" s="10"/>
      <c r="B336" s="54" t="s">
        <v>46</v>
      </c>
      <c r="C336" s="1"/>
      <c r="D336" s="1"/>
      <c r="E336" s="55" t="s">
        <v>7</v>
      </c>
      <c r="F336" s="1"/>
      <c r="G336" s="1"/>
      <c r="H336" s="45"/>
      <c r="I336" s="1"/>
      <c r="J336" s="45"/>
      <c r="K336" s="1"/>
      <c r="L336" s="1"/>
      <c r="M336" s="13"/>
      <c r="N336" s="2"/>
      <c r="O336" s="2"/>
      <c r="P336" s="2"/>
      <c r="Q336" s="2"/>
    </row>
    <row r="337">
      <c r="A337" s="10"/>
      <c r="B337" s="54" t="s">
        <v>48</v>
      </c>
      <c r="C337" s="1"/>
      <c r="D337" s="1"/>
      <c r="E337" s="55" t="s">
        <v>329</v>
      </c>
      <c r="F337" s="1"/>
      <c r="G337" s="1"/>
      <c r="H337" s="45"/>
      <c r="I337" s="1"/>
      <c r="J337" s="45"/>
      <c r="K337" s="1"/>
      <c r="L337" s="1"/>
      <c r="M337" s="13"/>
      <c r="N337" s="2"/>
      <c r="O337" s="2"/>
      <c r="P337" s="2"/>
      <c r="Q337" s="2"/>
    </row>
    <row r="338">
      <c r="A338" s="10"/>
      <c r="B338" s="54" t="s">
        <v>50</v>
      </c>
      <c r="C338" s="1"/>
      <c r="D338" s="1"/>
      <c r="E338" s="55" t="s">
        <v>330</v>
      </c>
      <c r="F338" s="1"/>
      <c r="G338" s="1"/>
      <c r="H338" s="45"/>
      <c r="I338" s="1"/>
      <c r="J338" s="45"/>
      <c r="K338" s="1"/>
      <c r="L338" s="1"/>
      <c r="M338" s="13"/>
      <c r="N338" s="2"/>
      <c r="O338" s="2"/>
      <c r="P338" s="2"/>
      <c r="Q338" s="2"/>
    </row>
    <row r="339">
      <c r="A339" s="10"/>
      <c r="B339" s="54" t="s">
        <v>52</v>
      </c>
      <c r="C339" s="1"/>
      <c r="D339" s="1"/>
      <c r="E339" s="55" t="s">
        <v>53</v>
      </c>
      <c r="F339" s="1"/>
      <c r="G339" s="1"/>
      <c r="H339" s="45"/>
      <c r="I339" s="1"/>
      <c r="J339" s="45"/>
      <c r="K339" s="1"/>
      <c r="L339" s="1"/>
      <c r="M339" s="13"/>
      <c r="N339" s="2"/>
      <c r="O339" s="2"/>
      <c r="P339" s="2"/>
      <c r="Q339" s="2"/>
    </row>
    <row r="340" thickBot="1">
      <c r="A340" s="10"/>
      <c r="B340" s="56" t="s">
        <v>54</v>
      </c>
      <c r="C340" s="30"/>
      <c r="D340" s="30"/>
      <c r="E340" s="28"/>
      <c r="F340" s="30"/>
      <c r="G340" s="30"/>
      <c r="H340" s="57"/>
      <c r="I340" s="30"/>
      <c r="J340" s="57"/>
      <c r="K340" s="30"/>
      <c r="L340" s="30"/>
      <c r="M340" s="13"/>
      <c r="N340" s="2"/>
      <c r="O340" s="2"/>
      <c r="P340" s="2"/>
      <c r="Q340" s="2"/>
    </row>
    <row r="341" thickTop="1">
      <c r="A341" s="10"/>
      <c r="B341" s="46">
        <v>50</v>
      </c>
      <c r="C341" s="47" t="s">
        <v>331</v>
      </c>
      <c r="D341" s="47" t="s">
        <v>7</v>
      </c>
      <c r="E341" s="47" t="s">
        <v>332</v>
      </c>
      <c r="F341" s="47" t="s">
        <v>7</v>
      </c>
      <c r="G341" s="48" t="s">
        <v>145</v>
      </c>
      <c r="H341" s="58">
        <v>66.150000000000006</v>
      </c>
      <c r="I341" s="59">
        <v>0</v>
      </c>
      <c r="J341" s="60">
        <f>ROUND(H341*I341,2)</f>
        <v>0</v>
      </c>
      <c r="K341" s="61">
        <v>0.20999999999999999</v>
      </c>
      <c r="L341" s="62">
        <f>ROUND(J341*1.21,2)</f>
        <v>0</v>
      </c>
      <c r="M341" s="13"/>
      <c r="N341" s="2"/>
      <c r="O341" s="2"/>
      <c r="P341" s="2"/>
      <c r="Q341" s="38">
        <f>IF(ISNUMBER(K341),IF(H341&gt;0,IF(I341&gt;0,J341,0),0),0)</f>
        <v>0</v>
      </c>
      <c r="R341" s="9">
        <f>IF(ISNUMBER(K341)=FALSE,J341,0)</f>
        <v>0</v>
      </c>
    </row>
    <row r="342">
      <c r="A342" s="10"/>
      <c r="B342" s="54" t="s">
        <v>46</v>
      </c>
      <c r="C342" s="1"/>
      <c r="D342" s="1"/>
      <c r="E342" s="55" t="s">
        <v>7</v>
      </c>
      <c r="F342" s="1"/>
      <c r="G342" s="1"/>
      <c r="H342" s="45"/>
      <c r="I342" s="1"/>
      <c r="J342" s="45"/>
      <c r="K342" s="1"/>
      <c r="L342" s="1"/>
      <c r="M342" s="13"/>
      <c r="N342" s="2"/>
      <c r="O342" s="2"/>
      <c r="P342" s="2"/>
      <c r="Q342" s="2"/>
    </row>
    <row r="343">
      <c r="A343" s="10"/>
      <c r="B343" s="54" t="s">
        <v>48</v>
      </c>
      <c r="C343" s="1"/>
      <c r="D343" s="1"/>
      <c r="E343" s="55" t="s">
        <v>333</v>
      </c>
      <c r="F343" s="1"/>
      <c r="G343" s="1"/>
      <c r="H343" s="45"/>
      <c r="I343" s="1"/>
      <c r="J343" s="45"/>
      <c r="K343" s="1"/>
      <c r="L343" s="1"/>
      <c r="M343" s="13"/>
      <c r="N343" s="2"/>
      <c r="O343" s="2"/>
      <c r="P343" s="2"/>
      <c r="Q343" s="2"/>
    </row>
    <row r="344">
      <c r="A344" s="10"/>
      <c r="B344" s="54" t="s">
        <v>50</v>
      </c>
      <c r="C344" s="1"/>
      <c r="D344" s="1"/>
      <c r="E344" s="55" t="s">
        <v>334</v>
      </c>
      <c r="F344" s="1"/>
      <c r="G344" s="1"/>
      <c r="H344" s="45"/>
      <c r="I344" s="1"/>
      <c r="J344" s="45"/>
      <c r="K344" s="1"/>
      <c r="L344" s="1"/>
      <c r="M344" s="13"/>
      <c r="N344" s="2"/>
      <c r="O344" s="2"/>
      <c r="P344" s="2"/>
      <c r="Q344" s="2"/>
    </row>
    <row r="345">
      <c r="A345" s="10"/>
      <c r="B345" s="54" t="s">
        <v>52</v>
      </c>
      <c r="C345" s="1"/>
      <c r="D345" s="1"/>
      <c r="E345" s="55" t="s">
        <v>53</v>
      </c>
      <c r="F345" s="1"/>
      <c r="G345" s="1"/>
      <c r="H345" s="45"/>
      <c r="I345" s="1"/>
      <c r="J345" s="45"/>
      <c r="K345" s="1"/>
      <c r="L345" s="1"/>
      <c r="M345" s="13"/>
      <c r="N345" s="2"/>
      <c r="O345" s="2"/>
      <c r="P345" s="2"/>
      <c r="Q345" s="2"/>
    </row>
    <row r="346" thickBot="1">
      <c r="A346" s="10"/>
      <c r="B346" s="56" t="s">
        <v>54</v>
      </c>
      <c r="C346" s="30"/>
      <c r="D346" s="30"/>
      <c r="E346" s="28"/>
      <c r="F346" s="30"/>
      <c r="G346" s="30"/>
      <c r="H346" s="57"/>
      <c r="I346" s="30"/>
      <c r="J346" s="57"/>
      <c r="K346" s="30"/>
      <c r="L346" s="30"/>
      <c r="M346" s="13"/>
      <c r="N346" s="2"/>
      <c r="O346" s="2"/>
      <c r="P346" s="2"/>
      <c r="Q346" s="2"/>
    </row>
    <row r="347" thickTop="1">
      <c r="A347" s="10"/>
      <c r="B347" s="46">
        <v>51</v>
      </c>
      <c r="C347" s="47" t="s">
        <v>335</v>
      </c>
      <c r="D347" s="47" t="s">
        <v>7</v>
      </c>
      <c r="E347" s="47" t="s">
        <v>336</v>
      </c>
      <c r="F347" s="47" t="s">
        <v>7</v>
      </c>
      <c r="G347" s="48" t="s">
        <v>145</v>
      </c>
      <c r="H347" s="58">
        <v>8.1999999999999993</v>
      </c>
      <c r="I347" s="59">
        <v>0</v>
      </c>
      <c r="J347" s="60">
        <f>ROUND(H347*I347,2)</f>
        <v>0</v>
      </c>
      <c r="K347" s="61">
        <v>0.20999999999999999</v>
      </c>
      <c r="L347" s="62">
        <f>ROUND(J347*1.21,2)</f>
        <v>0</v>
      </c>
      <c r="M347" s="13"/>
      <c r="N347" s="2"/>
      <c r="O347" s="2"/>
      <c r="P347" s="2"/>
      <c r="Q347" s="38">
        <f>IF(ISNUMBER(K347),IF(H347&gt;0,IF(I347&gt;0,J347,0),0),0)</f>
        <v>0</v>
      </c>
      <c r="R347" s="9">
        <f>IF(ISNUMBER(K347)=FALSE,J347,0)</f>
        <v>0</v>
      </c>
    </row>
    <row r="348">
      <c r="A348" s="10"/>
      <c r="B348" s="54" t="s">
        <v>46</v>
      </c>
      <c r="C348" s="1"/>
      <c r="D348" s="1"/>
      <c r="E348" s="55" t="s">
        <v>7</v>
      </c>
      <c r="F348" s="1"/>
      <c r="G348" s="1"/>
      <c r="H348" s="45"/>
      <c r="I348" s="1"/>
      <c r="J348" s="45"/>
      <c r="K348" s="1"/>
      <c r="L348" s="1"/>
      <c r="M348" s="13"/>
      <c r="N348" s="2"/>
      <c r="O348" s="2"/>
      <c r="P348" s="2"/>
      <c r="Q348" s="2"/>
    </row>
    <row r="349">
      <c r="A349" s="10"/>
      <c r="B349" s="54" t="s">
        <v>48</v>
      </c>
      <c r="C349" s="1"/>
      <c r="D349" s="1"/>
      <c r="E349" s="55" t="s">
        <v>337</v>
      </c>
      <c r="F349" s="1"/>
      <c r="G349" s="1"/>
      <c r="H349" s="45"/>
      <c r="I349" s="1"/>
      <c r="J349" s="45"/>
      <c r="K349" s="1"/>
      <c r="L349" s="1"/>
      <c r="M349" s="13"/>
      <c r="N349" s="2"/>
      <c r="O349" s="2"/>
      <c r="P349" s="2"/>
      <c r="Q349" s="2"/>
    </row>
    <row r="350">
      <c r="A350" s="10"/>
      <c r="B350" s="54" t="s">
        <v>50</v>
      </c>
      <c r="C350" s="1"/>
      <c r="D350" s="1"/>
      <c r="E350" s="55" t="s">
        <v>338</v>
      </c>
      <c r="F350" s="1"/>
      <c r="G350" s="1"/>
      <c r="H350" s="45"/>
      <c r="I350" s="1"/>
      <c r="J350" s="45"/>
      <c r="K350" s="1"/>
      <c r="L350" s="1"/>
      <c r="M350" s="13"/>
      <c r="N350" s="2"/>
      <c r="O350" s="2"/>
      <c r="P350" s="2"/>
      <c r="Q350" s="2"/>
    </row>
    <row r="351">
      <c r="A351" s="10"/>
      <c r="B351" s="54" t="s">
        <v>52</v>
      </c>
      <c r="C351" s="1"/>
      <c r="D351" s="1"/>
      <c r="E351" s="55" t="s">
        <v>53</v>
      </c>
      <c r="F351" s="1"/>
      <c r="G351" s="1"/>
      <c r="H351" s="45"/>
      <c r="I351" s="1"/>
      <c r="J351" s="45"/>
      <c r="K351" s="1"/>
      <c r="L351" s="1"/>
      <c r="M351" s="13"/>
      <c r="N351" s="2"/>
      <c r="O351" s="2"/>
      <c r="P351" s="2"/>
      <c r="Q351" s="2"/>
    </row>
    <row r="352" thickBot="1">
      <c r="A352" s="10"/>
      <c r="B352" s="56" t="s">
        <v>54</v>
      </c>
      <c r="C352" s="30"/>
      <c r="D352" s="30"/>
      <c r="E352" s="28"/>
      <c r="F352" s="30"/>
      <c r="G352" s="30"/>
      <c r="H352" s="57"/>
      <c r="I352" s="30"/>
      <c r="J352" s="57"/>
      <c r="K352" s="30"/>
      <c r="L352" s="30"/>
      <c r="M352" s="13"/>
      <c r="N352" s="2"/>
      <c r="O352" s="2"/>
      <c r="P352" s="2"/>
      <c r="Q352" s="2"/>
    </row>
    <row r="353" thickTop="1">
      <c r="A353" s="10"/>
      <c r="B353" s="46">
        <v>52</v>
      </c>
      <c r="C353" s="47" t="s">
        <v>339</v>
      </c>
      <c r="D353" s="47" t="s">
        <v>7</v>
      </c>
      <c r="E353" s="47" t="s">
        <v>340</v>
      </c>
      <c r="F353" s="47" t="s">
        <v>7</v>
      </c>
      <c r="G353" s="48" t="s">
        <v>145</v>
      </c>
      <c r="H353" s="58">
        <v>9</v>
      </c>
      <c r="I353" s="59">
        <v>0</v>
      </c>
      <c r="J353" s="60">
        <f>ROUND(H353*I353,2)</f>
        <v>0</v>
      </c>
      <c r="K353" s="61">
        <v>0.20999999999999999</v>
      </c>
      <c r="L353" s="62">
        <f>ROUND(J353*1.21,2)</f>
        <v>0</v>
      </c>
      <c r="M353" s="13"/>
      <c r="N353" s="2"/>
      <c r="O353" s="2"/>
      <c r="P353" s="2"/>
      <c r="Q353" s="38">
        <f>IF(ISNUMBER(K353),IF(H353&gt;0,IF(I353&gt;0,J353,0),0),0)</f>
        <v>0</v>
      </c>
      <c r="R353" s="9">
        <f>IF(ISNUMBER(K353)=FALSE,J353,0)</f>
        <v>0</v>
      </c>
    </row>
    <row r="354">
      <c r="A354" s="10"/>
      <c r="B354" s="54" t="s">
        <v>46</v>
      </c>
      <c r="C354" s="1"/>
      <c r="D354" s="1"/>
      <c r="E354" s="55" t="s">
        <v>7</v>
      </c>
      <c r="F354" s="1"/>
      <c r="G354" s="1"/>
      <c r="H354" s="45"/>
      <c r="I354" s="1"/>
      <c r="J354" s="45"/>
      <c r="K354" s="1"/>
      <c r="L354" s="1"/>
      <c r="M354" s="13"/>
      <c r="N354" s="2"/>
      <c r="O354" s="2"/>
      <c r="P354" s="2"/>
      <c r="Q354" s="2"/>
    </row>
    <row r="355">
      <c r="A355" s="10"/>
      <c r="B355" s="54" t="s">
        <v>48</v>
      </c>
      <c r="C355" s="1"/>
      <c r="D355" s="1"/>
      <c r="E355" s="55" t="s">
        <v>341</v>
      </c>
      <c r="F355" s="1"/>
      <c r="G355" s="1"/>
      <c r="H355" s="45"/>
      <c r="I355" s="1"/>
      <c r="J355" s="45"/>
      <c r="K355" s="1"/>
      <c r="L355" s="1"/>
      <c r="M355" s="13"/>
      <c r="N355" s="2"/>
      <c r="O355" s="2"/>
      <c r="P355" s="2"/>
      <c r="Q355" s="2"/>
    </row>
    <row r="356">
      <c r="A356" s="10"/>
      <c r="B356" s="54" t="s">
        <v>50</v>
      </c>
      <c r="C356" s="1"/>
      <c r="D356" s="1"/>
      <c r="E356" s="55" t="s">
        <v>342</v>
      </c>
      <c r="F356" s="1"/>
      <c r="G356" s="1"/>
      <c r="H356" s="45"/>
      <c r="I356" s="1"/>
      <c r="J356" s="45"/>
      <c r="K356" s="1"/>
      <c r="L356" s="1"/>
      <c r="M356" s="13"/>
      <c r="N356" s="2"/>
      <c r="O356" s="2"/>
      <c r="P356" s="2"/>
      <c r="Q356" s="2"/>
    </row>
    <row r="357">
      <c r="A357" s="10"/>
      <c r="B357" s="54" t="s">
        <v>52</v>
      </c>
      <c r="C357" s="1"/>
      <c r="D357" s="1"/>
      <c r="E357" s="55" t="s">
        <v>53</v>
      </c>
      <c r="F357" s="1"/>
      <c r="G357" s="1"/>
      <c r="H357" s="45"/>
      <c r="I357" s="1"/>
      <c r="J357" s="45"/>
      <c r="K357" s="1"/>
      <c r="L357" s="1"/>
      <c r="M357" s="13"/>
      <c r="N357" s="2"/>
      <c r="O357" s="2"/>
      <c r="P357" s="2"/>
      <c r="Q357" s="2"/>
    </row>
    <row r="358" thickBot="1">
      <c r="A358" s="10"/>
      <c r="B358" s="56" t="s">
        <v>54</v>
      </c>
      <c r="C358" s="30"/>
      <c r="D358" s="30"/>
      <c r="E358" s="28"/>
      <c r="F358" s="30"/>
      <c r="G358" s="30"/>
      <c r="H358" s="57"/>
      <c r="I358" s="30"/>
      <c r="J358" s="57"/>
      <c r="K358" s="30"/>
      <c r="L358" s="30"/>
      <c r="M358" s="13"/>
      <c r="N358" s="2"/>
      <c r="O358" s="2"/>
      <c r="P358" s="2"/>
      <c r="Q358" s="2"/>
    </row>
    <row r="359" thickTop="1">
      <c r="A359" s="10"/>
      <c r="B359" s="46">
        <v>53</v>
      </c>
      <c r="C359" s="47" t="s">
        <v>343</v>
      </c>
      <c r="D359" s="47"/>
      <c r="E359" s="47" t="s">
        <v>344</v>
      </c>
      <c r="F359" s="47" t="s">
        <v>7</v>
      </c>
      <c r="G359" s="48" t="s">
        <v>145</v>
      </c>
      <c r="H359" s="58">
        <v>0.40000000000000002</v>
      </c>
      <c r="I359" s="59">
        <v>0</v>
      </c>
      <c r="J359" s="60">
        <f>ROUND(H359*I359,2)</f>
        <v>0</v>
      </c>
      <c r="K359" s="61">
        <v>0.20999999999999999</v>
      </c>
      <c r="L359" s="62">
        <f>ROUND(J359*1.21,2)</f>
        <v>0</v>
      </c>
      <c r="M359" s="13"/>
      <c r="N359" s="2"/>
      <c r="O359" s="2"/>
      <c r="P359" s="2"/>
      <c r="Q359" s="38">
        <f>IF(ISNUMBER(K359),IF(H359&gt;0,IF(I359&gt;0,J359,0),0),0)</f>
        <v>0</v>
      </c>
      <c r="R359" s="9">
        <f>IF(ISNUMBER(K359)=FALSE,J359,0)</f>
        <v>0</v>
      </c>
    </row>
    <row r="360">
      <c r="A360" s="10"/>
      <c r="B360" s="54" t="s">
        <v>46</v>
      </c>
      <c r="C360" s="1"/>
      <c r="D360" s="1"/>
      <c r="E360" s="55" t="s">
        <v>345</v>
      </c>
      <c r="F360" s="1"/>
      <c r="G360" s="1"/>
      <c r="H360" s="45"/>
      <c r="I360" s="1"/>
      <c r="J360" s="45"/>
      <c r="K360" s="1"/>
      <c r="L360" s="1"/>
      <c r="M360" s="13"/>
      <c r="N360" s="2"/>
      <c r="O360" s="2"/>
      <c r="P360" s="2"/>
      <c r="Q360" s="2"/>
    </row>
    <row r="361">
      <c r="A361" s="10"/>
      <c r="B361" s="54" t="s">
        <v>48</v>
      </c>
      <c r="C361" s="1"/>
      <c r="D361" s="1"/>
      <c r="E361" s="55" t="s">
        <v>346</v>
      </c>
      <c r="F361" s="1"/>
      <c r="G361" s="1"/>
      <c r="H361" s="45"/>
      <c r="I361" s="1"/>
      <c r="J361" s="45"/>
      <c r="K361" s="1"/>
      <c r="L361" s="1"/>
      <c r="M361" s="13"/>
      <c r="N361" s="2"/>
      <c r="O361" s="2"/>
      <c r="P361" s="2"/>
      <c r="Q361" s="2"/>
    </row>
    <row r="362">
      <c r="A362" s="10"/>
      <c r="B362" s="54" t="s">
        <v>50</v>
      </c>
      <c r="C362" s="1"/>
      <c r="D362" s="1"/>
      <c r="E362" s="55" t="s">
        <v>347</v>
      </c>
      <c r="F362" s="1"/>
      <c r="G362" s="1"/>
      <c r="H362" s="45"/>
      <c r="I362" s="1"/>
      <c r="J362" s="45"/>
      <c r="K362" s="1"/>
      <c r="L362" s="1"/>
      <c r="M362" s="13"/>
      <c r="N362" s="2"/>
      <c r="O362" s="2"/>
      <c r="P362" s="2"/>
      <c r="Q362" s="2"/>
    </row>
    <row r="363">
      <c r="A363" s="10"/>
      <c r="B363" s="54" t="s">
        <v>52</v>
      </c>
      <c r="C363" s="1"/>
      <c r="D363" s="1"/>
      <c r="E363" s="55" t="s">
        <v>53</v>
      </c>
      <c r="F363" s="1"/>
      <c r="G363" s="1"/>
      <c r="H363" s="45"/>
      <c r="I363" s="1"/>
      <c r="J363" s="45"/>
      <c r="K363" s="1"/>
      <c r="L363" s="1"/>
      <c r="M363" s="13"/>
      <c r="N363" s="2"/>
      <c r="O363" s="2"/>
      <c r="P363" s="2"/>
      <c r="Q363" s="2"/>
    </row>
    <row r="364" thickBot="1">
      <c r="A364" s="10"/>
      <c r="B364" s="56" t="s">
        <v>54</v>
      </c>
      <c r="C364" s="30"/>
      <c r="D364" s="30"/>
      <c r="E364" s="28"/>
      <c r="F364" s="30"/>
      <c r="G364" s="30"/>
      <c r="H364" s="57"/>
      <c r="I364" s="30"/>
      <c r="J364" s="57"/>
      <c r="K364" s="30"/>
      <c r="L364" s="30"/>
      <c r="M364" s="13"/>
      <c r="N364" s="2"/>
      <c r="O364" s="2"/>
      <c r="P364" s="2"/>
      <c r="Q364" s="2"/>
    </row>
    <row r="365" thickTop="1">
      <c r="A365" s="10"/>
      <c r="B365" s="46">
        <v>54</v>
      </c>
      <c r="C365" s="47" t="s">
        <v>348</v>
      </c>
      <c r="D365" s="47" t="s">
        <v>7</v>
      </c>
      <c r="E365" s="47" t="s">
        <v>349</v>
      </c>
      <c r="F365" s="47" t="s">
        <v>7</v>
      </c>
      <c r="G365" s="48" t="s">
        <v>145</v>
      </c>
      <c r="H365" s="58">
        <v>32.515999999999998</v>
      </c>
      <c r="I365" s="59">
        <v>0</v>
      </c>
      <c r="J365" s="60">
        <f>ROUND(H365*I365,2)</f>
        <v>0</v>
      </c>
      <c r="K365" s="61">
        <v>0.20999999999999999</v>
      </c>
      <c r="L365" s="62">
        <f>ROUND(J365*1.21,2)</f>
        <v>0</v>
      </c>
      <c r="M365" s="13"/>
      <c r="N365" s="2"/>
      <c r="O365" s="2"/>
      <c r="P365" s="2"/>
      <c r="Q365" s="38">
        <f>IF(ISNUMBER(K365),IF(H365&gt;0,IF(I365&gt;0,J365,0),0),0)</f>
        <v>0</v>
      </c>
      <c r="R365" s="9">
        <f>IF(ISNUMBER(K365)=FALSE,J365,0)</f>
        <v>0</v>
      </c>
    </row>
    <row r="366">
      <c r="A366" s="10"/>
      <c r="B366" s="54" t="s">
        <v>46</v>
      </c>
      <c r="C366" s="1"/>
      <c r="D366" s="1"/>
      <c r="E366" s="55" t="s">
        <v>350</v>
      </c>
      <c r="F366" s="1"/>
      <c r="G366" s="1"/>
      <c r="H366" s="45"/>
      <c r="I366" s="1"/>
      <c r="J366" s="45"/>
      <c r="K366" s="1"/>
      <c r="L366" s="1"/>
      <c r="M366" s="13"/>
      <c r="N366" s="2"/>
      <c r="O366" s="2"/>
      <c r="P366" s="2"/>
      <c r="Q366" s="2"/>
    </row>
    <row r="367">
      <c r="A367" s="10"/>
      <c r="B367" s="54" t="s">
        <v>48</v>
      </c>
      <c r="C367" s="1"/>
      <c r="D367" s="1"/>
      <c r="E367" s="55" t="s">
        <v>351</v>
      </c>
      <c r="F367" s="1"/>
      <c r="G367" s="1"/>
      <c r="H367" s="45"/>
      <c r="I367" s="1"/>
      <c r="J367" s="45"/>
      <c r="K367" s="1"/>
      <c r="L367" s="1"/>
      <c r="M367" s="13"/>
      <c r="N367" s="2"/>
      <c r="O367" s="2"/>
      <c r="P367" s="2"/>
      <c r="Q367" s="2"/>
    </row>
    <row r="368">
      <c r="A368" s="10"/>
      <c r="B368" s="54" t="s">
        <v>50</v>
      </c>
      <c r="C368" s="1"/>
      <c r="D368" s="1"/>
      <c r="E368" s="55" t="s">
        <v>352</v>
      </c>
      <c r="F368" s="1"/>
      <c r="G368" s="1"/>
      <c r="H368" s="45"/>
      <c r="I368" s="1"/>
      <c r="J368" s="45"/>
      <c r="K368" s="1"/>
      <c r="L368" s="1"/>
      <c r="M368" s="13"/>
      <c r="N368" s="2"/>
      <c r="O368" s="2"/>
      <c r="P368" s="2"/>
      <c r="Q368" s="2"/>
    </row>
    <row r="369">
      <c r="A369" s="10"/>
      <c r="B369" s="54" t="s">
        <v>52</v>
      </c>
      <c r="C369" s="1"/>
      <c r="D369" s="1"/>
      <c r="E369" s="55" t="s">
        <v>53</v>
      </c>
      <c r="F369" s="1"/>
      <c r="G369" s="1"/>
      <c r="H369" s="45"/>
      <c r="I369" s="1"/>
      <c r="J369" s="45"/>
      <c r="K369" s="1"/>
      <c r="L369" s="1"/>
      <c r="M369" s="13"/>
      <c r="N369" s="2"/>
      <c r="O369" s="2"/>
      <c r="P369" s="2"/>
      <c r="Q369" s="2"/>
    </row>
    <row r="370" thickBot="1">
      <c r="A370" s="10"/>
      <c r="B370" s="56" t="s">
        <v>54</v>
      </c>
      <c r="C370" s="30"/>
      <c r="D370" s="30"/>
      <c r="E370" s="28"/>
      <c r="F370" s="30"/>
      <c r="G370" s="30"/>
      <c r="H370" s="57"/>
      <c r="I370" s="30"/>
      <c r="J370" s="57"/>
      <c r="K370" s="30"/>
      <c r="L370" s="30"/>
      <c r="M370" s="13"/>
      <c r="N370" s="2"/>
      <c r="O370" s="2"/>
      <c r="P370" s="2"/>
      <c r="Q370" s="2"/>
    </row>
    <row r="371" thickTop="1">
      <c r="A371" s="10"/>
      <c r="B371" s="46">
        <v>55</v>
      </c>
      <c r="C371" s="47" t="s">
        <v>353</v>
      </c>
      <c r="D371" s="47" t="s">
        <v>7</v>
      </c>
      <c r="E371" s="47" t="s">
        <v>354</v>
      </c>
      <c r="F371" s="47" t="s">
        <v>7</v>
      </c>
      <c r="G371" s="48" t="s">
        <v>145</v>
      </c>
      <c r="H371" s="58">
        <v>8.5</v>
      </c>
      <c r="I371" s="59">
        <v>0</v>
      </c>
      <c r="J371" s="60">
        <f>ROUND(H371*I371,2)</f>
        <v>0</v>
      </c>
      <c r="K371" s="61">
        <v>0.20999999999999999</v>
      </c>
      <c r="L371" s="62">
        <f>ROUND(J371*1.21,2)</f>
        <v>0</v>
      </c>
      <c r="M371" s="13"/>
      <c r="N371" s="2"/>
      <c r="O371" s="2"/>
      <c r="P371" s="2"/>
      <c r="Q371" s="38">
        <f>IF(ISNUMBER(K371),IF(H371&gt;0,IF(I371&gt;0,J371,0),0),0)</f>
        <v>0</v>
      </c>
      <c r="R371" s="9">
        <f>IF(ISNUMBER(K371)=FALSE,J371,0)</f>
        <v>0</v>
      </c>
    </row>
    <row r="372">
      <c r="A372" s="10"/>
      <c r="B372" s="54" t="s">
        <v>46</v>
      </c>
      <c r="C372" s="1"/>
      <c r="D372" s="1"/>
      <c r="E372" s="55" t="s">
        <v>7</v>
      </c>
      <c r="F372" s="1"/>
      <c r="G372" s="1"/>
      <c r="H372" s="45"/>
      <c r="I372" s="1"/>
      <c r="J372" s="45"/>
      <c r="K372" s="1"/>
      <c r="L372" s="1"/>
      <c r="M372" s="13"/>
      <c r="N372" s="2"/>
      <c r="O372" s="2"/>
      <c r="P372" s="2"/>
      <c r="Q372" s="2"/>
    </row>
    <row r="373">
      <c r="A373" s="10"/>
      <c r="B373" s="54" t="s">
        <v>48</v>
      </c>
      <c r="C373" s="1"/>
      <c r="D373" s="1"/>
      <c r="E373" s="55" t="s">
        <v>355</v>
      </c>
      <c r="F373" s="1"/>
      <c r="G373" s="1"/>
      <c r="H373" s="45"/>
      <c r="I373" s="1"/>
      <c r="J373" s="45"/>
      <c r="K373" s="1"/>
      <c r="L373" s="1"/>
      <c r="M373" s="13"/>
      <c r="N373" s="2"/>
      <c r="O373" s="2"/>
      <c r="P373" s="2"/>
      <c r="Q373" s="2"/>
    </row>
    <row r="374">
      <c r="A374" s="10"/>
      <c r="B374" s="54" t="s">
        <v>50</v>
      </c>
      <c r="C374" s="1"/>
      <c r="D374" s="1"/>
      <c r="E374" s="55" t="s">
        <v>356</v>
      </c>
      <c r="F374" s="1"/>
      <c r="G374" s="1"/>
      <c r="H374" s="45"/>
      <c r="I374" s="1"/>
      <c r="J374" s="45"/>
      <c r="K374" s="1"/>
      <c r="L374" s="1"/>
      <c r="M374" s="13"/>
      <c r="N374" s="2"/>
      <c r="O374" s="2"/>
      <c r="P374" s="2"/>
      <c r="Q374" s="2"/>
    </row>
    <row r="375">
      <c r="A375" s="10"/>
      <c r="B375" s="54" t="s">
        <v>52</v>
      </c>
      <c r="C375" s="1"/>
      <c r="D375" s="1"/>
      <c r="E375" s="55" t="s">
        <v>53</v>
      </c>
      <c r="F375" s="1"/>
      <c r="G375" s="1"/>
      <c r="H375" s="45"/>
      <c r="I375" s="1"/>
      <c r="J375" s="45"/>
      <c r="K375" s="1"/>
      <c r="L375" s="1"/>
      <c r="M375" s="13"/>
      <c r="N375" s="2"/>
      <c r="O375" s="2"/>
      <c r="P375" s="2"/>
      <c r="Q375" s="2"/>
    </row>
    <row r="376" thickBot="1">
      <c r="A376" s="10"/>
      <c r="B376" s="56" t="s">
        <v>54</v>
      </c>
      <c r="C376" s="30"/>
      <c r="D376" s="30"/>
      <c r="E376" s="28"/>
      <c r="F376" s="30"/>
      <c r="G376" s="30"/>
      <c r="H376" s="57"/>
      <c r="I376" s="30"/>
      <c r="J376" s="57"/>
      <c r="K376" s="30"/>
      <c r="L376" s="30"/>
      <c r="M376" s="13"/>
      <c r="N376" s="2"/>
      <c r="O376" s="2"/>
      <c r="P376" s="2"/>
      <c r="Q376" s="2"/>
    </row>
    <row r="377" thickTop="1" thickBot="1" ht="25" customHeight="1">
      <c r="A377" s="10"/>
      <c r="B377" s="1"/>
      <c r="C377" s="63">
        <v>4</v>
      </c>
      <c r="D377" s="1"/>
      <c r="E377" s="63" t="s">
        <v>98</v>
      </c>
      <c r="F377" s="1"/>
      <c r="G377" s="64" t="s">
        <v>88</v>
      </c>
      <c r="H377" s="65">
        <f>J311+J317+J323+J329+J335+J341+J347+J353+J359+J365+J371</f>
        <v>0</v>
      </c>
      <c r="I377" s="64" t="s">
        <v>89</v>
      </c>
      <c r="J377" s="66">
        <f>(L377-H377)</f>
        <v>0</v>
      </c>
      <c r="K377" s="64" t="s">
        <v>90</v>
      </c>
      <c r="L377" s="67">
        <f>ROUND((J311+J317+J323+J329+J335+J341+J347+J353+J359+J365+J371)*1.21,2)</f>
        <v>0</v>
      </c>
      <c r="M377" s="13"/>
      <c r="N377" s="2"/>
      <c r="O377" s="2"/>
      <c r="P377" s="2"/>
      <c r="Q377" s="38">
        <f>0+Q311+Q317+Q323+Q329+Q335+Q341+Q347+Q353+Q359+Q365+Q371</f>
        <v>0</v>
      </c>
      <c r="R377" s="9">
        <f>0+R311+R317+R323+R329+R335+R341+R347+R353+R359+R365+R371</f>
        <v>0</v>
      </c>
      <c r="S377" s="68">
        <f>Q377*(1+J377)+R377</f>
        <v>0</v>
      </c>
    </row>
    <row r="378" thickTop="1" thickBot="1" ht="25" customHeight="1">
      <c r="A378" s="10"/>
      <c r="B378" s="69"/>
      <c r="C378" s="69"/>
      <c r="D378" s="69"/>
      <c r="E378" s="69"/>
      <c r="F378" s="69"/>
      <c r="G378" s="70" t="s">
        <v>91</v>
      </c>
      <c r="H378" s="71">
        <f>0+J311+J317+J323+J329+J335+J341+J347+J353+J359+J365+J371</f>
        <v>0</v>
      </c>
      <c r="I378" s="70" t="s">
        <v>92</v>
      </c>
      <c r="J378" s="72">
        <f>0+J377</f>
        <v>0</v>
      </c>
      <c r="K378" s="70" t="s">
        <v>93</v>
      </c>
      <c r="L378" s="73">
        <f>0+L377</f>
        <v>0</v>
      </c>
      <c r="M378" s="13"/>
      <c r="N378" s="2"/>
      <c r="O378" s="2"/>
      <c r="P378" s="2"/>
      <c r="Q378" s="2"/>
    </row>
    <row r="379" ht="40" customHeight="1">
      <c r="A379" s="10"/>
      <c r="B379" s="78" t="s">
        <v>357</v>
      </c>
      <c r="C379" s="1"/>
      <c r="D379" s="1"/>
      <c r="E379" s="1"/>
      <c r="F379" s="1"/>
      <c r="G379" s="1"/>
      <c r="H379" s="45"/>
      <c r="I379" s="1"/>
      <c r="J379" s="45"/>
      <c r="K379" s="1"/>
      <c r="L379" s="1"/>
      <c r="M379" s="13"/>
      <c r="N379" s="2"/>
      <c r="O379" s="2"/>
      <c r="P379" s="2"/>
      <c r="Q379" s="2"/>
    </row>
    <row r="380">
      <c r="A380" s="10"/>
      <c r="B380" s="46">
        <v>56</v>
      </c>
      <c r="C380" s="47" t="s">
        <v>358</v>
      </c>
      <c r="D380" s="47" t="s">
        <v>7</v>
      </c>
      <c r="E380" s="47" t="s">
        <v>359</v>
      </c>
      <c r="F380" s="47" t="s">
        <v>7</v>
      </c>
      <c r="G380" s="48" t="s">
        <v>145</v>
      </c>
      <c r="H380" s="49">
        <v>0.5</v>
      </c>
      <c r="I380" s="50">
        <v>0</v>
      </c>
      <c r="J380" s="51">
        <f>ROUND(H380*I380,2)</f>
        <v>0</v>
      </c>
      <c r="K380" s="52">
        <v>0.20999999999999999</v>
      </c>
      <c r="L380" s="53">
        <f>ROUND(J380*1.21,2)</f>
        <v>0</v>
      </c>
      <c r="M380" s="13"/>
      <c r="N380" s="2"/>
      <c r="O380" s="2"/>
      <c r="P380" s="2"/>
      <c r="Q380" s="38">
        <f>IF(ISNUMBER(K380),IF(H380&gt;0,IF(I380&gt;0,J380,0),0),0)</f>
        <v>0</v>
      </c>
      <c r="R380" s="9">
        <f>IF(ISNUMBER(K380)=FALSE,J380,0)</f>
        <v>0</v>
      </c>
    </row>
    <row r="381">
      <c r="A381" s="10"/>
      <c r="B381" s="54" t="s">
        <v>46</v>
      </c>
      <c r="C381" s="1"/>
      <c r="D381" s="1"/>
      <c r="E381" s="55" t="s">
        <v>360</v>
      </c>
      <c r="F381" s="1"/>
      <c r="G381" s="1"/>
      <c r="H381" s="45"/>
      <c r="I381" s="1"/>
      <c r="J381" s="45"/>
      <c r="K381" s="1"/>
      <c r="L381" s="1"/>
      <c r="M381" s="13"/>
      <c r="N381" s="2"/>
      <c r="O381" s="2"/>
      <c r="P381" s="2"/>
      <c r="Q381" s="2"/>
    </row>
    <row r="382">
      <c r="A382" s="10"/>
      <c r="B382" s="54" t="s">
        <v>48</v>
      </c>
      <c r="C382" s="1"/>
      <c r="D382" s="1"/>
      <c r="E382" s="55" t="s">
        <v>361</v>
      </c>
      <c r="F382" s="1"/>
      <c r="G382" s="1"/>
      <c r="H382" s="45"/>
      <c r="I382" s="1"/>
      <c r="J382" s="45"/>
      <c r="K382" s="1"/>
      <c r="L382" s="1"/>
      <c r="M382" s="13"/>
      <c r="N382" s="2"/>
      <c r="O382" s="2"/>
      <c r="P382" s="2"/>
      <c r="Q382" s="2"/>
    </row>
    <row r="383">
      <c r="A383" s="10"/>
      <c r="B383" s="54" t="s">
        <v>50</v>
      </c>
      <c r="C383" s="1"/>
      <c r="D383" s="1"/>
      <c r="E383" s="55" t="s">
        <v>362</v>
      </c>
      <c r="F383" s="1"/>
      <c r="G383" s="1"/>
      <c r="H383" s="45"/>
      <c r="I383" s="1"/>
      <c r="J383" s="45"/>
      <c r="K383" s="1"/>
      <c r="L383" s="1"/>
      <c r="M383" s="13"/>
      <c r="N383" s="2"/>
      <c r="O383" s="2"/>
      <c r="P383" s="2"/>
      <c r="Q383" s="2"/>
    </row>
    <row r="384">
      <c r="A384" s="10"/>
      <c r="B384" s="54" t="s">
        <v>52</v>
      </c>
      <c r="C384" s="1"/>
      <c r="D384" s="1"/>
      <c r="E384" s="55" t="s">
        <v>53</v>
      </c>
      <c r="F384" s="1"/>
      <c r="G384" s="1"/>
      <c r="H384" s="45"/>
      <c r="I384" s="1"/>
      <c r="J384" s="45"/>
      <c r="K384" s="1"/>
      <c r="L384" s="1"/>
      <c r="M384" s="13"/>
      <c r="N384" s="2"/>
      <c r="O384" s="2"/>
      <c r="P384" s="2"/>
      <c r="Q384" s="2"/>
    </row>
    <row r="385" thickBot="1">
      <c r="A385" s="10"/>
      <c r="B385" s="56" t="s">
        <v>54</v>
      </c>
      <c r="C385" s="30"/>
      <c r="D385" s="30"/>
      <c r="E385" s="28"/>
      <c r="F385" s="30"/>
      <c r="G385" s="30"/>
      <c r="H385" s="57"/>
      <c r="I385" s="30"/>
      <c r="J385" s="57"/>
      <c r="K385" s="30"/>
      <c r="L385" s="30"/>
      <c r="M385" s="13"/>
      <c r="N385" s="2"/>
      <c r="O385" s="2"/>
      <c r="P385" s="2"/>
      <c r="Q385" s="2"/>
    </row>
    <row r="386" thickTop="1">
      <c r="A386" s="10"/>
      <c r="B386" s="46">
        <v>57</v>
      </c>
      <c r="C386" s="47" t="s">
        <v>363</v>
      </c>
      <c r="D386" s="47"/>
      <c r="E386" s="47" t="s">
        <v>364</v>
      </c>
      <c r="F386" s="47" t="s">
        <v>7</v>
      </c>
      <c r="G386" s="48" t="s">
        <v>135</v>
      </c>
      <c r="H386" s="58">
        <v>566.20000000000005</v>
      </c>
      <c r="I386" s="59">
        <v>0</v>
      </c>
      <c r="J386" s="60">
        <f>ROUND(H386*I386,2)</f>
        <v>0</v>
      </c>
      <c r="K386" s="61">
        <v>0.20999999999999999</v>
      </c>
      <c r="L386" s="62">
        <f>ROUND(J386*1.21,2)</f>
        <v>0</v>
      </c>
      <c r="M386" s="13"/>
      <c r="N386" s="2"/>
      <c r="O386" s="2"/>
      <c r="P386" s="2"/>
      <c r="Q386" s="38">
        <f>IF(ISNUMBER(K386),IF(H386&gt;0,IF(I386&gt;0,J386,0),0),0)</f>
        <v>0</v>
      </c>
      <c r="R386" s="9">
        <f>IF(ISNUMBER(K386)=FALSE,J386,0)</f>
        <v>0</v>
      </c>
    </row>
    <row r="387">
      <c r="A387" s="10"/>
      <c r="B387" s="54" t="s">
        <v>46</v>
      </c>
      <c r="C387" s="1"/>
      <c r="D387" s="1"/>
      <c r="E387" s="55" t="s">
        <v>365</v>
      </c>
      <c r="F387" s="1"/>
      <c r="G387" s="1"/>
      <c r="H387" s="45"/>
      <c r="I387" s="1"/>
      <c r="J387" s="45"/>
      <c r="K387" s="1"/>
      <c r="L387" s="1"/>
      <c r="M387" s="13"/>
      <c r="N387" s="2"/>
      <c r="O387" s="2"/>
      <c r="P387" s="2"/>
      <c r="Q387" s="2"/>
    </row>
    <row r="388">
      <c r="A388" s="10"/>
      <c r="B388" s="54" t="s">
        <v>48</v>
      </c>
      <c r="C388" s="1"/>
      <c r="D388" s="1"/>
      <c r="E388" s="55" t="s">
        <v>366</v>
      </c>
      <c r="F388" s="1"/>
      <c r="G388" s="1"/>
      <c r="H388" s="45"/>
      <c r="I388" s="1"/>
      <c r="J388" s="45"/>
      <c r="K388" s="1"/>
      <c r="L388" s="1"/>
      <c r="M388" s="13"/>
      <c r="N388" s="2"/>
      <c r="O388" s="2"/>
      <c r="P388" s="2"/>
      <c r="Q388" s="2"/>
    </row>
    <row r="389">
      <c r="A389" s="10"/>
      <c r="B389" s="54" t="s">
        <v>50</v>
      </c>
      <c r="C389" s="1"/>
      <c r="D389" s="1"/>
      <c r="E389" s="55" t="s">
        <v>367</v>
      </c>
      <c r="F389" s="1"/>
      <c r="G389" s="1"/>
      <c r="H389" s="45"/>
      <c r="I389" s="1"/>
      <c r="J389" s="45"/>
      <c r="K389" s="1"/>
      <c r="L389" s="1"/>
      <c r="M389" s="13"/>
      <c r="N389" s="2"/>
      <c r="O389" s="2"/>
      <c r="P389" s="2"/>
      <c r="Q389" s="2"/>
    </row>
    <row r="390">
      <c r="A390" s="10"/>
      <c r="B390" s="54" t="s">
        <v>52</v>
      </c>
      <c r="C390" s="1"/>
      <c r="D390" s="1"/>
      <c r="E390" s="55" t="s">
        <v>53</v>
      </c>
      <c r="F390" s="1"/>
      <c r="G390" s="1"/>
      <c r="H390" s="45"/>
      <c r="I390" s="1"/>
      <c r="J390" s="45"/>
      <c r="K390" s="1"/>
      <c r="L390" s="1"/>
      <c r="M390" s="13"/>
      <c r="N390" s="2"/>
      <c r="O390" s="2"/>
      <c r="P390" s="2"/>
      <c r="Q390" s="2"/>
    </row>
    <row r="391" thickBot="1">
      <c r="A391" s="10"/>
      <c r="B391" s="56" t="s">
        <v>54</v>
      </c>
      <c r="C391" s="30"/>
      <c r="D391" s="30"/>
      <c r="E391" s="28"/>
      <c r="F391" s="30"/>
      <c r="G391" s="30"/>
      <c r="H391" s="57"/>
      <c r="I391" s="30"/>
      <c r="J391" s="57"/>
      <c r="K391" s="30"/>
      <c r="L391" s="30"/>
      <c r="M391" s="13"/>
      <c r="N391" s="2"/>
      <c r="O391" s="2"/>
      <c r="P391" s="2"/>
      <c r="Q391" s="2"/>
    </row>
    <row r="392" thickTop="1">
      <c r="A392" s="10"/>
      <c r="B392" s="46">
        <v>58</v>
      </c>
      <c r="C392" s="47" t="s">
        <v>368</v>
      </c>
      <c r="D392" s="47" t="s">
        <v>7</v>
      </c>
      <c r="E392" s="47" t="s">
        <v>369</v>
      </c>
      <c r="F392" s="47" t="s">
        <v>7</v>
      </c>
      <c r="G392" s="48" t="s">
        <v>135</v>
      </c>
      <c r="H392" s="58">
        <v>283.10000000000002</v>
      </c>
      <c r="I392" s="59">
        <v>0</v>
      </c>
      <c r="J392" s="60">
        <f>ROUND(H392*I392,2)</f>
        <v>0</v>
      </c>
      <c r="K392" s="61">
        <v>0.20999999999999999</v>
      </c>
      <c r="L392" s="62">
        <f>ROUND(J392*1.21,2)</f>
        <v>0</v>
      </c>
      <c r="M392" s="13"/>
      <c r="N392" s="2"/>
      <c r="O392" s="2"/>
      <c r="P392" s="2"/>
      <c r="Q392" s="38">
        <f>IF(ISNUMBER(K392),IF(H392&gt;0,IF(I392&gt;0,J392,0),0),0)</f>
        <v>0</v>
      </c>
      <c r="R392" s="9">
        <f>IF(ISNUMBER(K392)=FALSE,J392,0)</f>
        <v>0</v>
      </c>
    </row>
    <row r="393">
      <c r="A393" s="10"/>
      <c r="B393" s="54" t="s">
        <v>46</v>
      </c>
      <c r="C393" s="1"/>
      <c r="D393" s="1"/>
      <c r="E393" s="55" t="s">
        <v>370</v>
      </c>
      <c r="F393" s="1"/>
      <c r="G393" s="1"/>
      <c r="H393" s="45"/>
      <c r="I393" s="1"/>
      <c r="J393" s="45"/>
      <c r="K393" s="1"/>
      <c r="L393" s="1"/>
      <c r="M393" s="13"/>
      <c r="N393" s="2"/>
      <c r="O393" s="2"/>
      <c r="P393" s="2"/>
      <c r="Q393" s="2"/>
    </row>
    <row r="394">
      <c r="A394" s="10"/>
      <c r="B394" s="54" t="s">
        <v>48</v>
      </c>
      <c r="C394" s="1"/>
      <c r="D394" s="1"/>
      <c r="E394" s="55" t="s">
        <v>371</v>
      </c>
      <c r="F394" s="1"/>
      <c r="G394" s="1"/>
      <c r="H394" s="45"/>
      <c r="I394" s="1"/>
      <c r="J394" s="45"/>
      <c r="K394" s="1"/>
      <c r="L394" s="1"/>
      <c r="M394" s="13"/>
      <c r="N394" s="2"/>
      <c r="O394" s="2"/>
      <c r="P394" s="2"/>
      <c r="Q394" s="2"/>
    </row>
    <row r="395">
      <c r="A395" s="10"/>
      <c r="B395" s="54" t="s">
        <v>50</v>
      </c>
      <c r="C395" s="1"/>
      <c r="D395" s="1"/>
      <c r="E395" s="55" t="s">
        <v>372</v>
      </c>
      <c r="F395" s="1"/>
      <c r="G395" s="1"/>
      <c r="H395" s="45"/>
      <c r="I395" s="1"/>
      <c r="J395" s="45"/>
      <c r="K395" s="1"/>
      <c r="L395" s="1"/>
      <c r="M395" s="13"/>
      <c r="N395" s="2"/>
      <c r="O395" s="2"/>
      <c r="P395" s="2"/>
      <c r="Q395" s="2"/>
    </row>
    <row r="396">
      <c r="A396" s="10"/>
      <c r="B396" s="54" t="s">
        <v>52</v>
      </c>
      <c r="C396" s="1"/>
      <c r="D396" s="1"/>
      <c r="E396" s="55" t="s">
        <v>53</v>
      </c>
      <c r="F396" s="1"/>
      <c r="G396" s="1"/>
      <c r="H396" s="45"/>
      <c r="I396" s="1"/>
      <c r="J396" s="45"/>
      <c r="K396" s="1"/>
      <c r="L396" s="1"/>
      <c r="M396" s="13"/>
      <c r="N396" s="2"/>
      <c r="O396" s="2"/>
      <c r="P396" s="2"/>
      <c r="Q396" s="2"/>
    </row>
    <row r="397" thickBot="1">
      <c r="A397" s="10"/>
      <c r="B397" s="56" t="s">
        <v>54</v>
      </c>
      <c r="C397" s="30"/>
      <c r="D397" s="30"/>
      <c r="E397" s="28"/>
      <c r="F397" s="30"/>
      <c r="G397" s="30"/>
      <c r="H397" s="57"/>
      <c r="I397" s="30"/>
      <c r="J397" s="57"/>
      <c r="K397" s="30"/>
      <c r="L397" s="30"/>
      <c r="M397" s="13"/>
      <c r="N397" s="2"/>
      <c r="O397" s="2"/>
      <c r="P397" s="2"/>
      <c r="Q397" s="2"/>
    </row>
    <row r="398" thickTop="1">
      <c r="A398" s="10"/>
      <c r="B398" s="46">
        <v>59</v>
      </c>
      <c r="C398" s="47" t="s">
        <v>373</v>
      </c>
      <c r="D398" s="47" t="s">
        <v>7</v>
      </c>
      <c r="E398" s="47" t="s">
        <v>374</v>
      </c>
      <c r="F398" s="47" t="s">
        <v>7</v>
      </c>
      <c r="G398" s="48" t="s">
        <v>135</v>
      </c>
      <c r="H398" s="58">
        <v>709.53999999999996</v>
      </c>
      <c r="I398" s="59">
        <v>0</v>
      </c>
      <c r="J398" s="60">
        <f>ROUND(H398*I398,2)</f>
        <v>0</v>
      </c>
      <c r="K398" s="61">
        <v>0.20999999999999999</v>
      </c>
      <c r="L398" s="62">
        <f>ROUND(J398*1.21,2)</f>
        <v>0</v>
      </c>
      <c r="M398" s="13"/>
      <c r="N398" s="2"/>
      <c r="O398" s="2"/>
      <c r="P398" s="2"/>
      <c r="Q398" s="38">
        <f>IF(ISNUMBER(K398),IF(H398&gt;0,IF(I398&gt;0,J398,0),0),0)</f>
        <v>0</v>
      </c>
      <c r="R398" s="9">
        <f>IF(ISNUMBER(K398)=FALSE,J398,0)</f>
        <v>0</v>
      </c>
    </row>
    <row r="399">
      <c r="A399" s="10"/>
      <c r="B399" s="54" t="s">
        <v>46</v>
      </c>
      <c r="C399" s="1"/>
      <c r="D399" s="1"/>
      <c r="E399" s="55" t="s">
        <v>375</v>
      </c>
      <c r="F399" s="1"/>
      <c r="G399" s="1"/>
      <c r="H399" s="45"/>
      <c r="I399" s="1"/>
      <c r="J399" s="45"/>
      <c r="K399" s="1"/>
      <c r="L399" s="1"/>
      <c r="M399" s="13"/>
      <c r="N399" s="2"/>
      <c r="O399" s="2"/>
      <c r="P399" s="2"/>
      <c r="Q399" s="2"/>
    </row>
    <row r="400">
      <c r="A400" s="10"/>
      <c r="B400" s="54" t="s">
        <v>48</v>
      </c>
      <c r="C400" s="1"/>
      <c r="D400" s="1"/>
      <c r="E400" s="55" t="s">
        <v>376</v>
      </c>
      <c r="F400" s="1"/>
      <c r="G400" s="1"/>
      <c r="H400" s="45"/>
      <c r="I400" s="1"/>
      <c r="J400" s="45"/>
      <c r="K400" s="1"/>
      <c r="L400" s="1"/>
      <c r="M400" s="13"/>
      <c r="N400" s="2"/>
      <c r="O400" s="2"/>
      <c r="P400" s="2"/>
      <c r="Q400" s="2"/>
    </row>
    <row r="401">
      <c r="A401" s="10"/>
      <c r="B401" s="54" t="s">
        <v>50</v>
      </c>
      <c r="C401" s="1"/>
      <c r="D401" s="1"/>
      <c r="E401" s="55" t="s">
        <v>372</v>
      </c>
      <c r="F401" s="1"/>
      <c r="G401" s="1"/>
      <c r="H401" s="45"/>
      <c r="I401" s="1"/>
      <c r="J401" s="45"/>
      <c r="K401" s="1"/>
      <c r="L401" s="1"/>
      <c r="M401" s="13"/>
      <c r="N401" s="2"/>
      <c r="O401" s="2"/>
      <c r="P401" s="2"/>
      <c r="Q401" s="2"/>
    </row>
    <row r="402">
      <c r="A402" s="10"/>
      <c r="B402" s="54" t="s">
        <v>52</v>
      </c>
      <c r="C402" s="1"/>
      <c r="D402" s="1"/>
      <c r="E402" s="55" t="s">
        <v>53</v>
      </c>
      <c r="F402" s="1"/>
      <c r="G402" s="1"/>
      <c r="H402" s="45"/>
      <c r="I402" s="1"/>
      <c r="J402" s="45"/>
      <c r="K402" s="1"/>
      <c r="L402" s="1"/>
      <c r="M402" s="13"/>
      <c r="N402" s="2"/>
      <c r="O402" s="2"/>
      <c r="P402" s="2"/>
      <c r="Q402" s="2"/>
    </row>
    <row r="403" thickBot="1">
      <c r="A403" s="10"/>
      <c r="B403" s="56" t="s">
        <v>54</v>
      </c>
      <c r="C403" s="30"/>
      <c r="D403" s="30"/>
      <c r="E403" s="28"/>
      <c r="F403" s="30"/>
      <c r="G403" s="30"/>
      <c r="H403" s="57"/>
      <c r="I403" s="30"/>
      <c r="J403" s="57"/>
      <c r="K403" s="30"/>
      <c r="L403" s="30"/>
      <c r="M403" s="13"/>
      <c r="N403" s="2"/>
      <c r="O403" s="2"/>
      <c r="P403" s="2"/>
      <c r="Q403" s="2"/>
    </row>
    <row r="404" thickTop="1">
      <c r="A404" s="10"/>
      <c r="B404" s="46">
        <v>60</v>
      </c>
      <c r="C404" s="47" t="s">
        <v>377</v>
      </c>
      <c r="D404" s="47" t="s">
        <v>7</v>
      </c>
      <c r="E404" s="47" t="s">
        <v>378</v>
      </c>
      <c r="F404" s="47" t="s">
        <v>7</v>
      </c>
      <c r="G404" s="48" t="s">
        <v>135</v>
      </c>
      <c r="H404" s="58">
        <v>429.80000000000001</v>
      </c>
      <c r="I404" s="59">
        <v>0</v>
      </c>
      <c r="J404" s="60">
        <f>ROUND(H404*I404,2)</f>
        <v>0</v>
      </c>
      <c r="K404" s="61">
        <v>0.20999999999999999</v>
      </c>
      <c r="L404" s="62">
        <f>ROUND(J404*1.21,2)</f>
        <v>0</v>
      </c>
      <c r="M404" s="13"/>
      <c r="N404" s="2"/>
      <c r="O404" s="2"/>
      <c r="P404" s="2"/>
      <c r="Q404" s="38">
        <f>IF(ISNUMBER(K404),IF(H404&gt;0,IF(I404&gt;0,J404,0),0),0)</f>
        <v>0</v>
      </c>
      <c r="R404" s="9">
        <f>IF(ISNUMBER(K404)=FALSE,J404,0)</f>
        <v>0</v>
      </c>
    </row>
    <row r="405">
      <c r="A405" s="10"/>
      <c r="B405" s="54" t="s">
        <v>46</v>
      </c>
      <c r="C405" s="1"/>
      <c r="D405" s="1"/>
      <c r="E405" s="55" t="s">
        <v>379</v>
      </c>
      <c r="F405" s="1"/>
      <c r="G405" s="1"/>
      <c r="H405" s="45"/>
      <c r="I405" s="1"/>
      <c r="J405" s="45"/>
      <c r="K405" s="1"/>
      <c r="L405" s="1"/>
      <c r="M405" s="13"/>
      <c r="N405" s="2"/>
      <c r="O405" s="2"/>
      <c r="P405" s="2"/>
      <c r="Q405" s="2"/>
    </row>
    <row r="406">
      <c r="A406" s="10"/>
      <c r="B406" s="54" t="s">
        <v>48</v>
      </c>
      <c r="C406" s="1"/>
      <c r="D406" s="1"/>
      <c r="E406" s="55" t="s">
        <v>380</v>
      </c>
      <c r="F406" s="1"/>
      <c r="G406" s="1"/>
      <c r="H406" s="45"/>
      <c r="I406" s="1"/>
      <c r="J406" s="45"/>
      <c r="K406" s="1"/>
      <c r="L406" s="1"/>
      <c r="M406" s="13"/>
      <c r="N406" s="2"/>
      <c r="O406" s="2"/>
      <c r="P406" s="2"/>
      <c r="Q406" s="2"/>
    </row>
    <row r="407">
      <c r="A407" s="10"/>
      <c r="B407" s="54" t="s">
        <v>50</v>
      </c>
      <c r="C407" s="1"/>
      <c r="D407" s="1"/>
      <c r="E407" s="55" t="s">
        <v>381</v>
      </c>
      <c r="F407" s="1"/>
      <c r="G407" s="1"/>
      <c r="H407" s="45"/>
      <c r="I407" s="1"/>
      <c r="J407" s="45"/>
      <c r="K407" s="1"/>
      <c r="L407" s="1"/>
      <c r="M407" s="13"/>
      <c r="N407" s="2"/>
      <c r="O407" s="2"/>
      <c r="P407" s="2"/>
      <c r="Q407" s="2"/>
    </row>
    <row r="408">
      <c r="A408" s="10"/>
      <c r="B408" s="54" t="s">
        <v>52</v>
      </c>
      <c r="C408" s="1"/>
      <c r="D408" s="1"/>
      <c r="E408" s="55" t="s">
        <v>53</v>
      </c>
      <c r="F408" s="1"/>
      <c r="G408" s="1"/>
      <c r="H408" s="45"/>
      <c r="I408" s="1"/>
      <c r="J408" s="45"/>
      <c r="K408" s="1"/>
      <c r="L408" s="1"/>
      <c r="M408" s="13"/>
      <c r="N408" s="2"/>
      <c r="O408" s="2"/>
      <c r="P408" s="2"/>
      <c r="Q408" s="2"/>
    </row>
    <row r="409" thickBot="1">
      <c r="A409" s="10"/>
      <c r="B409" s="56" t="s">
        <v>54</v>
      </c>
      <c r="C409" s="30"/>
      <c r="D409" s="30"/>
      <c r="E409" s="28"/>
      <c r="F409" s="30"/>
      <c r="G409" s="30"/>
      <c r="H409" s="57"/>
      <c r="I409" s="30"/>
      <c r="J409" s="57"/>
      <c r="K409" s="30"/>
      <c r="L409" s="30"/>
      <c r="M409" s="13"/>
      <c r="N409" s="2"/>
      <c r="O409" s="2"/>
      <c r="P409" s="2"/>
      <c r="Q409" s="2"/>
    </row>
    <row r="410" thickTop="1">
      <c r="A410" s="10"/>
      <c r="B410" s="46">
        <v>61</v>
      </c>
      <c r="C410" s="47" t="s">
        <v>382</v>
      </c>
      <c r="D410" s="47" t="s">
        <v>7</v>
      </c>
      <c r="E410" s="47" t="s">
        <v>383</v>
      </c>
      <c r="F410" s="47" t="s">
        <v>7</v>
      </c>
      <c r="G410" s="48" t="s">
        <v>135</v>
      </c>
      <c r="H410" s="58">
        <v>353.28800000000001</v>
      </c>
      <c r="I410" s="59">
        <v>0</v>
      </c>
      <c r="J410" s="60">
        <f>ROUND(H410*I410,2)</f>
        <v>0</v>
      </c>
      <c r="K410" s="61">
        <v>0.20999999999999999</v>
      </c>
      <c r="L410" s="62">
        <f>ROUND(J410*1.21,2)</f>
        <v>0</v>
      </c>
      <c r="M410" s="13"/>
      <c r="N410" s="2"/>
      <c r="O410" s="2"/>
      <c r="P410" s="2"/>
      <c r="Q410" s="38">
        <f>IF(ISNUMBER(K410),IF(H410&gt;0,IF(I410&gt;0,J410,0),0),0)</f>
        <v>0</v>
      </c>
      <c r="R410" s="9">
        <f>IF(ISNUMBER(K410)=FALSE,J410,0)</f>
        <v>0</v>
      </c>
    </row>
    <row r="411">
      <c r="A411" s="10"/>
      <c r="B411" s="54" t="s">
        <v>46</v>
      </c>
      <c r="C411" s="1"/>
      <c r="D411" s="1"/>
      <c r="E411" s="55" t="s">
        <v>384</v>
      </c>
      <c r="F411" s="1"/>
      <c r="G411" s="1"/>
      <c r="H411" s="45"/>
      <c r="I411" s="1"/>
      <c r="J411" s="45"/>
      <c r="K411" s="1"/>
      <c r="L411" s="1"/>
      <c r="M411" s="13"/>
      <c r="N411" s="2"/>
      <c r="O411" s="2"/>
      <c r="P411" s="2"/>
      <c r="Q411" s="2"/>
    </row>
    <row r="412">
      <c r="A412" s="10"/>
      <c r="B412" s="54" t="s">
        <v>48</v>
      </c>
      <c r="C412" s="1"/>
      <c r="D412" s="1"/>
      <c r="E412" s="55" t="s">
        <v>385</v>
      </c>
      <c r="F412" s="1"/>
      <c r="G412" s="1"/>
      <c r="H412" s="45"/>
      <c r="I412" s="1"/>
      <c r="J412" s="45"/>
      <c r="K412" s="1"/>
      <c r="L412" s="1"/>
      <c r="M412" s="13"/>
      <c r="N412" s="2"/>
      <c r="O412" s="2"/>
      <c r="P412" s="2"/>
      <c r="Q412" s="2"/>
    </row>
    <row r="413">
      <c r="A413" s="10"/>
      <c r="B413" s="54" t="s">
        <v>50</v>
      </c>
      <c r="C413" s="1"/>
      <c r="D413" s="1"/>
      <c r="E413" s="55" t="s">
        <v>381</v>
      </c>
      <c r="F413" s="1"/>
      <c r="G413" s="1"/>
      <c r="H413" s="45"/>
      <c r="I413" s="1"/>
      <c r="J413" s="45"/>
      <c r="K413" s="1"/>
      <c r="L413" s="1"/>
      <c r="M413" s="13"/>
      <c r="N413" s="2"/>
      <c r="O413" s="2"/>
      <c r="P413" s="2"/>
      <c r="Q413" s="2"/>
    </row>
    <row r="414">
      <c r="A414" s="10"/>
      <c r="B414" s="54" t="s">
        <v>52</v>
      </c>
      <c r="C414" s="1"/>
      <c r="D414" s="1"/>
      <c r="E414" s="55" t="s">
        <v>53</v>
      </c>
      <c r="F414" s="1"/>
      <c r="G414" s="1"/>
      <c r="H414" s="45"/>
      <c r="I414" s="1"/>
      <c r="J414" s="45"/>
      <c r="K414" s="1"/>
      <c r="L414" s="1"/>
      <c r="M414" s="13"/>
      <c r="N414" s="2"/>
      <c r="O414" s="2"/>
      <c r="P414" s="2"/>
      <c r="Q414" s="2"/>
    </row>
    <row r="415" thickBot="1">
      <c r="A415" s="10"/>
      <c r="B415" s="56" t="s">
        <v>54</v>
      </c>
      <c r="C415" s="30"/>
      <c r="D415" s="30"/>
      <c r="E415" s="28"/>
      <c r="F415" s="30"/>
      <c r="G415" s="30"/>
      <c r="H415" s="57"/>
      <c r="I415" s="30"/>
      <c r="J415" s="57"/>
      <c r="K415" s="30"/>
      <c r="L415" s="30"/>
      <c r="M415" s="13"/>
      <c r="N415" s="2"/>
      <c r="O415" s="2"/>
      <c r="P415" s="2"/>
      <c r="Q415" s="2"/>
    </row>
    <row r="416" thickTop="1">
      <c r="A416" s="10"/>
      <c r="B416" s="46">
        <v>62</v>
      </c>
      <c r="C416" s="47" t="s">
        <v>386</v>
      </c>
      <c r="D416" s="47" t="s">
        <v>7</v>
      </c>
      <c r="E416" s="47" t="s">
        <v>387</v>
      </c>
      <c r="F416" s="47" t="s">
        <v>7</v>
      </c>
      <c r="G416" s="48" t="s">
        <v>135</v>
      </c>
      <c r="H416" s="58">
        <v>283.10000000000002</v>
      </c>
      <c r="I416" s="59">
        <v>0</v>
      </c>
      <c r="J416" s="60">
        <f>ROUND(H416*I416,2)</f>
        <v>0</v>
      </c>
      <c r="K416" s="61">
        <v>0.20999999999999999</v>
      </c>
      <c r="L416" s="62">
        <f>ROUND(J416*1.21,2)</f>
        <v>0</v>
      </c>
      <c r="M416" s="13"/>
      <c r="N416" s="2"/>
      <c r="O416" s="2"/>
      <c r="P416" s="2"/>
      <c r="Q416" s="38">
        <f>IF(ISNUMBER(K416),IF(H416&gt;0,IF(I416&gt;0,J416,0),0),0)</f>
        <v>0</v>
      </c>
      <c r="R416" s="9">
        <f>IF(ISNUMBER(K416)=FALSE,J416,0)</f>
        <v>0</v>
      </c>
    </row>
    <row r="417">
      <c r="A417" s="10"/>
      <c r="B417" s="54" t="s">
        <v>46</v>
      </c>
      <c r="C417" s="1"/>
      <c r="D417" s="1"/>
      <c r="E417" s="55" t="s">
        <v>388</v>
      </c>
      <c r="F417" s="1"/>
      <c r="G417" s="1"/>
      <c r="H417" s="45"/>
      <c r="I417" s="1"/>
      <c r="J417" s="45"/>
      <c r="K417" s="1"/>
      <c r="L417" s="1"/>
      <c r="M417" s="13"/>
      <c r="N417" s="2"/>
      <c r="O417" s="2"/>
      <c r="P417" s="2"/>
      <c r="Q417" s="2"/>
    </row>
    <row r="418">
      <c r="A418" s="10"/>
      <c r="B418" s="54" t="s">
        <v>48</v>
      </c>
      <c r="C418" s="1"/>
      <c r="D418" s="1"/>
      <c r="E418" s="55" t="s">
        <v>371</v>
      </c>
      <c r="F418" s="1"/>
      <c r="G418" s="1"/>
      <c r="H418" s="45"/>
      <c r="I418" s="1"/>
      <c r="J418" s="45"/>
      <c r="K418" s="1"/>
      <c r="L418" s="1"/>
      <c r="M418" s="13"/>
      <c r="N418" s="2"/>
      <c r="O418" s="2"/>
      <c r="P418" s="2"/>
      <c r="Q418" s="2"/>
    </row>
    <row r="419">
      <c r="A419" s="10"/>
      <c r="B419" s="54" t="s">
        <v>50</v>
      </c>
      <c r="C419" s="1"/>
      <c r="D419" s="1"/>
      <c r="E419" s="55" t="s">
        <v>381</v>
      </c>
      <c r="F419" s="1"/>
      <c r="G419" s="1"/>
      <c r="H419" s="45"/>
      <c r="I419" s="1"/>
      <c r="J419" s="45"/>
      <c r="K419" s="1"/>
      <c r="L419" s="1"/>
      <c r="M419" s="13"/>
      <c r="N419" s="2"/>
      <c r="O419" s="2"/>
      <c r="P419" s="2"/>
      <c r="Q419" s="2"/>
    </row>
    <row r="420">
      <c r="A420" s="10"/>
      <c r="B420" s="54" t="s">
        <v>52</v>
      </c>
      <c r="C420" s="1"/>
      <c r="D420" s="1"/>
      <c r="E420" s="55" t="s">
        <v>53</v>
      </c>
      <c r="F420" s="1"/>
      <c r="G420" s="1"/>
      <c r="H420" s="45"/>
      <c r="I420" s="1"/>
      <c r="J420" s="45"/>
      <c r="K420" s="1"/>
      <c r="L420" s="1"/>
      <c r="M420" s="13"/>
      <c r="N420" s="2"/>
      <c r="O420" s="2"/>
      <c r="P420" s="2"/>
      <c r="Q420" s="2"/>
    </row>
    <row r="421" thickBot="1">
      <c r="A421" s="10"/>
      <c r="B421" s="56" t="s">
        <v>54</v>
      </c>
      <c r="C421" s="30"/>
      <c r="D421" s="30"/>
      <c r="E421" s="28"/>
      <c r="F421" s="30"/>
      <c r="G421" s="30"/>
      <c r="H421" s="57"/>
      <c r="I421" s="30"/>
      <c r="J421" s="57"/>
      <c r="K421" s="30"/>
      <c r="L421" s="30"/>
      <c r="M421" s="13"/>
      <c r="N421" s="2"/>
      <c r="O421" s="2"/>
      <c r="P421" s="2"/>
      <c r="Q421" s="2"/>
    </row>
    <row r="422" thickTop="1">
      <c r="A422" s="10"/>
      <c r="B422" s="46">
        <v>63</v>
      </c>
      <c r="C422" s="47" t="s">
        <v>389</v>
      </c>
      <c r="D422" s="47" t="s">
        <v>7</v>
      </c>
      <c r="E422" s="47" t="s">
        <v>390</v>
      </c>
      <c r="F422" s="47" t="s">
        <v>7</v>
      </c>
      <c r="G422" s="48" t="s">
        <v>145</v>
      </c>
      <c r="H422" s="58">
        <v>0.70799999999999996</v>
      </c>
      <c r="I422" s="59">
        <v>0</v>
      </c>
      <c r="J422" s="60">
        <f>ROUND(H422*I422,2)</f>
        <v>0</v>
      </c>
      <c r="K422" s="61">
        <v>0.20999999999999999</v>
      </c>
      <c r="L422" s="62">
        <f>ROUND(J422*1.21,2)</f>
        <v>0</v>
      </c>
      <c r="M422" s="13"/>
      <c r="N422" s="2"/>
      <c r="O422" s="2"/>
      <c r="P422" s="2"/>
      <c r="Q422" s="38">
        <f>IF(ISNUMBER(K422),IF(H422&gt;0,IF(I422&gt;0,J422,0),0),0)</f>
        <v>0</v>
      </c>
      <c r="R422" s="9">
        <f>IF(ISNUMBER(K422)=FALSE,J422,0)</f>
        <v>0</v>
      </c>
    </row>
    <row r="423">
      <c r="A423" s="10"/>
      <c r="B423" s="54" t="s">
        <v>46</v>
      </c>
      <c r="C423" s="1"/>
      <c r="D423" s="1"/>
      <c r="E423" s="55" t="s">
        <v>391</v>
      </c>
      <c r="F423" s="1"/>
      <c r="G423" s="1"/>
      <c r="H423" s="45"/>
      <c r="I423" s="1"/>
      <c r="J423" s="45"/>
      <c r="K423" s="1"/>
      <c r="L423" s="1"/>
      <c r="M423" s="13"/>
      <c r="N423" s="2"/>
      <c r="O423" s="2"/>
      <c r="P423" s="2"/>
      <c r="Q423" s="2"/>
    </row>
    <row r="424">
      <c r="A424" s="10"/>
      <c r="B424" s="54" t="s">
        <v>48</v>
      </c>
      <c r="C424" s="1"/>
      <c r="D424" s="1"/>
      <c r="E424" s="55" t="s">
        <v>392</v>
      </c>
      <c r="F424" s="1"/>
      <c r="G424" s="1"/>
      <c r="H424" s="45"/>
      <c r="I424" s="1"/>
      <c r="J424" s="45"/>
      <c r="K424" s="1"/>
      <c r="L424" s="1"/>
      <c r="M424" s="13"/>
      <c r="N424" s="2"/>
      <c r="O424" s="2"/>
      <c r="P424" s="2"/>
      <c r="Q424" s="2"/>
    </row>
    <row r="425">
      <c r="A425" s="10"/>
      <c r="B425" s="54" t="s">
        <v>50</v>
      </c>
      <c r="C425" s="1"/>
      <c r="D425" s="1"/>
      <c r="E425" s="55" t="s">
        <v>381</v>
      </c>
      <c r="F425" s="1"/>
      <c r="G425" s="1"/>
      <c r="H425" s="45"/>
      <c r="I425" s="1"/>
      <c r="J425" s="45"/>
      <c r="K425" s="1"/>
      <c r="L425" s="1"/>
      <c r="M425" s="13"/>
      <c r="N425" s="2"/>
      <c r="O425" s="2"/>
      <c r="P425" s="2"/>
      <c r="Q425" s="2"/>
    </row>
    <row r="426">
      <c r="A426" s="10"/>
      <c r="B426" s="54" t="s">
        <v>52</v>
      </c>
      <c r="C426" s="1"/>
      <c r="D426" s="1"/>
      <c r="E426" s="55" t="s">
        <v>53</v>
      </c>
      <c r="F426" s="1"/>
      <c r="G426" s="1"/>
      <c r="H426" s="45"/>
      <c r="I426" s="1"/>
      <c r="J426" s="45"/>
      <c r="K426" s="1"/>
      <c r="L426" s="1"/>
      <c r="M426" s="13"/>
      <c r="N426" s="2"/>
      <c r="O426" s="2"/>
      <c r="P426" s="2"/>
      <c r="Q426" s="2"/>
    </row>
    <row r="427" thickBot="1">
      <c r="A427" s="10"/>
      <c r="B427" s="56" t="s">
        <v>54</v>
      </c>
      <c r="C427" s="30"/>
      <c r="D427" s="30"/>
      <c r="E427" s="28"/>
      <c r="F427" s="30"/>
      <c r="G427" s="30"/>
      <c r="H427" s="57"/>
      <c r="I427" s="30"/>
      <c r="J427" s="57"/>
      <c r="K427" s="30"/>
      <c r="L427" s="30"/>
      <c r="M427" s="13"/>
      <c r="N427" s="2"/>
      <c r="O427" s="2"/>
      <c r="P427" s="2"/>
      <c r="Q427" s="2"/>
    </row>
    <row r="428" thickTop="1">
      <c r="A428" s="10"/>
      <c r="B428" s="46">
        <v>64</v>
      </c>
      <c r="C428" s="47" t="s">
        <v>393</v>
      </c>
      <c r="D428" s="47" t="s">
        <v>7</v>
      </c>
      <c r="E428" s="47" t="s">
        <v>394</v>
      </c>
      <c r="F428" s="47" t="s">
        <v>7</v>
      </c>
      <c r="G428" s="48" t="s">
        <v>135</v>
      </c>
      <c r="H428" s="58">
        <v>283.10000000000002</v>
      </c>
      <c r="I428" s="59">
        <v>0</v>
      </c>
      <c r="J428" s="60">
        <f>ROUND(H428*I428,2)</f>
        <v>0</v>
      </c>
      <c r="K428" s="61">
        <v>0.20999999999999999</v>
      </c>
      <c r="L428" s="62">
        <f>ROUND(J428*1.21,2)</f>
        <v>0</v>
      </c>
      <c r="M428" s="13"/>
      <c r="N428" s="2"/>
      <c r="O428" s="2"/>
      <c r="P428" s="2"/>
      <c r="Q428" s="38">
        <f>IF(ISNUMBER(K428),IF(H428&gt;0,IF(I428&gt;0,J428,0),0),0)</f>
        <v>0</v>
      </c>
      <c r="R428" s="9">
        <f>IF(ISNUMBER(K428)=FALSE,J428,0)</f>
        <v>0</v>
      </c>
    </row>
    <row r="429">
      <c r="A429" s="10"/>
      <c r="B429" s="54" t="s">
        <v>46</v>
      </c>
      <c r="C429" s="1"/>
      <c r="D429" s="1"/>
      <c r="E429" s="55" t="s">
        <v>7</v>
      </c>
      <c r="F429" s="1"/>
      <c r="G429" s="1"/>
      <c r="H429" s="45"/>
      <c r="I429" s="1"/>
      <c r="J429" s="45"/>
      <c r="K429" s="1"/>
      <c r="L429" s="1"/>
      <c r="M429" s="13"/>
      <c r="N429" s="2"/>
      <c r="O429" s="2"/>
      <c r="P429" s="2"/>
      <c r="Q429" s="2"/>
    </row>
    <row r="430">
      <c r="A430" s="10"/>
      <c r="B430" s="54" t="s">
        <v>48</v>
      </c>
      <c r="C430" s="1"/>
      <c r="D430" s="1"/>
      <c r="E430" s="55" t="s">
        <v>395</v>
      </c>
      <c r="F430" s="1"/>
      <c r="G430" s="1"/>
      <c r="H430" s="45"/>
      <c r="I430" s="1"/>
      <c r="J430" s="45"/>
      <c r="K430" s="1"/>
      <c r="L430" s="1"/>
      <c r="M430" s="13"/>
      <c r="N430" s="2"/>
      <c r="O430" s="2"/>
      <c r="P430" s="2"/>
      <c r="Q430" s="2"/>
    </row>
    <row r="431">
      <c r="A431" s="10"/>
      <c r="B431" s="54" t="s">
        <v>50</v>
      </c>
      <c r="C431" s="1"/>
      <c r="D431" s="1"/>
      <c r="E431" s="55" t="s">
        <v>396</v>
      </c>
      <c r="F431" s="1"/>
      <c r="G431" s="1"/>
      <c r="H431" s="45"/>
      <c r="I431" s="1"/>
      <c r="J431" s="45"/>
      <c r="K431" s="1"/>
      <c r="L431" s="1"/>
      <c r="M431" s="13"/>
      <c r="N431" s="2"/>
      <c r="O431" s="2"/>
      <c r="P431" s="2"/>
      <c r="Q431" s="2"/>
    </row>
    <row r="432">
      <c r="A432" s="10"/>
      <c r="B432" s="54" t="s">
        <v>52</v>
      </c>
      <c r="C432" s="1"/>
      <c r="D432" s="1"/>
      <c r="E432" s="55" t="s">
        <v>53</v>
      </c>
      <c r="F432" s="1"/>
      <c r="G432" s="1"/>
      <c r="H432" s="45"/>
      <c r="I432" s="1"/>
      <c r="J432" s="45"/>
      <c r="K432" s="1"/>
      <c r="L432" s="1"/>
      <c r="M432" s="13"/>
      <c r="N432" s="2"/>
      <c r="O432" s="2"/>
      <c r="P432" s="2"/>
      <c r="Q432" s="2"/>
    </row>
    <row r="433" thickBot="1">
      <c r="A433" s="10"/>
      <c r="B433" s="56" t="s">
        <v>54</v>
      </c>
      <c r="C433" s="30"/>
      <c r="D433" s="30"/>
      <c r="E433" s="28"/>
      <c r="F433" s="30"/>
      <c r="G433" s="30"/>
      <c r="H433" s="57"/>
      <c r="I433" s="30"/>
      <c r="J433" s="57"/>
      <c r="K433" s="30"/>
      <c r="L433" s="30"/>
      <c r="M433" s="13"/>
      <c r="N433" s="2"/>
      <c r="O433" s="2"/>
      <c r="P433" s="2"/>
      <c r="Q433" s="2"/>
    </row>
    <row r="434" thickTop="1">
      <c r="A434" s="10"/>
      <c r="B434" s="46">
        <v>65</v>
      </c>
      <c r="C434" s="47" t="s">
        <v>397</v>
      </c>
      <c r="D434" s="47" t="s">
        <v>7</v>
      </c>
      <c r="E434" s="47" t="s">
        <v>398</v>
      </c>
      <c r="F434" s="47" t="s">
        <v>7</v>
      </c>
      <c r="G434" s="48" t="s">
        <v>135</v>
      </c>
      <c r="H434" s="58">
        <v>5</v>
      </c>
      <c r="I434" s="59">
        <v>0</v>
      </c>
      <c r="J434" s="60">
        <f>ROUND(H434*I434,2)</f>
        <v>0</v>
      </c>
      <c r="K434" s="61">
        <v>0.20999999999999999</v>
      </c>
      <c r="L434" s="62">
        <f>ROUND(J434*1.21,2)</f>
        <v>0</v>
      </c>
      <c r="M434" s="13"/>
      <c r="N434" s="2"/>
      <c r="O434" s="2"/>
      <c r="P434" s="2"/>
      <c r="Q434" s="38">
        <f>IF(ISNUMBER(K434),IF(H434&gt;0,IF(I434&gt;0,J434,0),0),0)</f>
        <v>0</v>
      </c>
      <c r="R434" s="9">
        <f>IF(ISNUMBER(K434)=FALSE,J434,0)</f>
        <v>0</v>
      </c>
    </row>
    <row r="435">
      <c r="A435" s="10"/>
      <c r="B435" s="54" t="s">
        <v>46</v>
      </c>
      <c r="C435" s="1"/>
      <c r="D435" s="1"/>
      <c r="E435" s="55" t="s">
        <v>7</v>
      </c>
      <c r="F435" s="1"/>
      <c r="G435" s="1"/>
      <c r="H435" s="45"/>
      <c r="I435" s="1"/>
      <c r="J435" s="45"/>
      <c r="K435" s="1"/>
      <c r="L435" s="1"/>
      <c r="M435" s="13"/>
      <c r="N435" s="2"/>
      <c r="O435" s="2"/>
      <c r="P435" s="2"/>
      <c r="Q435" s="2"/>
    </row>
    <row r="436">
      <c r="A436" s="10"/>
      <c r="B436" s="54" t="s">
        <v>48</v>
      </c>
      <c r="C436" s="1"/>
      <c r="D436" s="1"/>
      <c r="E436" s="55" t="s">
        <v>399</v>
      </c>
      <c r="F436" s="1"/>
      <c r="G436" s="1"/>
      <c r="H436" s="45"/>
      <c r="I436" s="1"/>
      <c r="J436" s="45"/>
      <c r="K436" s="1"/>
      <c r="L436" s="1"/>
      <c r="M436" s="13"/>
      <c r="N436" s="2"/>
      <c r="O436" s="2"/>
      <c r="P436" s="2"/>
      <c r="Q436" s="2"/>
    </row>
    <row r="437">
      <c r="A437" s="10"/>
      <c r="B437" s="54" t="s">
        <v>50</v>
      </c>
      <c r="C437" s="1"/>
      <c r="D437" s="1"/>
      <c r="E437" s="55" t="s">
        <v>400</v>
      </c>
      <c r="F437" s="1"/>
      <c r="G437" s="1"/>
      <c r="H437" s="45"/>
      <c r="I437" s="1"/>
      <c r="J437" s="45"/>
      <c r="K437" s="1"/>
      <c r="L437" s="1"/>
      <c r="M437" s="13"/>
      <c r="N437" s="2"/>
      <c r="O437" s="2"/>
      <c r="P437" s="2"/>
      <c r="Q437" s="2"/>
    </row>
    <row r="438">
      <c r="A438" s="10"/>
      <c r="B438" s="54" t="s">
        <v>52</v>
      </c>
      <c r="C438" s="1"/>
      <c r="D438" s="1"/>
      <c r="E438" s="55" t="s">
        <v>53</v>
      </c>
      <c r="F438" s="1"/>
      <c r="G438" s="1"/>
      <c r="H438" s="45"/>
      <c r="I438" s="1"/>
      <c r="J438" s="45"/>
      <c r="K438" s="1"/>
      <c r="L438" s="1"/>
      <c r="M438" s="13"/>
      <c r="N438" s="2"/>
      <c r="O438" s="2"/>
      <c r="P438" s="2"/>
      <c r="Q438" s="2"/>
    </row>
    <row r="439" thickBot="1">
      <c r="A439" s="10"/>
      <c r="B439" s="56" t="s">
        <v>54</v>
      </c>
      <c r="C439" s="30"/>
      <c r="D439" s="30"/>
      <c r="E439" s="28"/>
      <c r="F439" s="30"/>
      <c r="G439" s="30"/>
      <c r="H439" s="57"/>
      <c r="I439" s="30"/>
      <c r="J439" s="57"/>
      <c r="K439" s="30"/>
      <c r="L439" s="30"/>
      <c r="M439" s="13"/>
      <c r="N439" s="2"/>
      <c r="O439" s="2"/>
      <c r="P439" s="2"/>
      <c r="Q439" s="2"/>
    </row>
    <row r="440" thickTop="1" thickBot="1" ht="25" customHeight="1">
      <c r="A440" s="10"/>
      <c r="B440" s="1"/>
      <c r="C440" s="63">
        <v>5</v>
      </c>
      <c r="D440" s="1"/>
      <c r="E440" s="63" t="s">
        <v>99</v>
      </c>
      <c r="F440" s="1"/>
      <c r="G440" s="64" t="s">
        <v>88</v>
      </c>
      <c r="H440" s="65">
        <f>J380+J386+J392+J398+J404+J410+J416+J422+J428+J434</f>
        <v>0</v>
      </c>
      <c r="I440" s="64" t="s">
        <v>89</v>
      </c>
      <c r="J440" s="66">
        <f>(L440-H440)</f>
        <v>0</v>
      </c>
      <c r="K440" s="64" t="s">
        <v>90</v>
      </c>
      <c r="L440" s="67">
        <f>ROUND((J380+J386+J392+J398+J404+J410+J416+J422+J428+J434)*1.21,2)</f>
        <v>0</v>
      </c>
      <c r="M440" s="13"/>
      <c r="N440" s="2"/>
      <c r="O440" s="2"/>
      <c r="P440" s="2"/>
      <c r="Q440" s="38">
        <f>0+Q380+Q386+Q392+Q398+Q404+Q410+Q416+Q422+Q428+Q434</f>
        <v>0</v>
      </c>
      <c r="R440" s="9">
        <f>0+R380+R386+R392+R398+R404+R410+R416+R422+R428+R434</f>
        <v>0</v>
      </c>
      <c r="S440" s="68">
        <f>Q440*(1+J440)+R440</f>
        <v>0</v>
      </c>
    </row>
    <row r="441" thickTop="1" thickBot="1" ht="25" customHeight="1">
      <c r="A441" s="10"/>
      <c r="B441" s="69"/>
      <c r="C441" s="69"/>
      <c r="D441" s="69"/>
      <c r="E441" s="69"/>
      <c r="F441" s="69"/>
      <c r="G441" s="70" t="s">
        <v>91</v>
      </c>
      <c r="H441" s="71">
        <f>0+J380+J386+J392+J398+J404+J410+J416+J422+J428+J434</f>
        <v>0</v>
      </c>
      <c r="I441" s="70" t="s">
        <v>92</v>
      </c>
      <c r="J441" s="72">
        <f>0+J440</f>
        <v>0</v>
      </c>
      <c r="K441" s="70" t="s">
        <v>93</v>
      </c>
      <c r="L441" s="73">
        <f>0+L440</f>
        <v>0</v>
      </c>
      <c r="M441" s="13"/>
      <c r="N441" s="2"/>
      <c r="O441" s="2"/>
      <c r="P441" s="2"/>
      <c r="Q441" s="2"/>
    </row>
    <row r="442" ht="40" customHeight="1">
      <c r="A442" s="10"/>
      <c r="B442" s="78" t="s">
        <v>401</v>
      </c>
      <c r="C442" s="1"/>
      <c r="D442" s="1"/>
      <c r="E442" s="1"/>
      <c r="F442" s="1"/>
      <c r="G442" s="1"/>
      <c r="H442" s="45"/>
      <c r="I442" s="1"/>
      <c r="J442" s="45"/>
      <c r="K442" s="1"/>
      <c r="L442" s="1"/>
      <c r="M442" s="13"/>
      <c r="N442" s="2"/>
      <c r="O442" s="2"/>
      <c r="P442" s="2"/>
      <c r="Q442" s="2"/>
    </row>
    <row r="443">
      <c r="A443" s="10"/>
      <c r="B443" s="46">
        <v>66</v>
      </c>
      <c r="C443" s="47" t="s">
        <v>402</v>
      </c>
      <c r="D443" s="47" t="s">
        <v>7</v>
      </c>
      <c r="E443" s="47" t="s">
        <v>403</v>
      </c>
      <c r="F443" s="47" t="s">
        <v>7</v>
      </c>
      <c r="G443" s="48" t="s">
        <v>135</v>
      </c>
      <c r="H443" s="49">
        <v>15</v>
      </c>
      <c r="I443" s="50">
        <v>0</v>
      </c>
      <c r="J443" s="51">
        <f>ROUND(H443*I443,2)</f>
        <v>0</v>
      </c>
      <c r="K443" s="52">
        <v>0.20999999999999999</v>
      </c>
      <c r="L443" s="53">
        <f>ROUND(J443*1.21,2)</f>
        <v>0</v>
      </c>
      <c r="M443" s="13"/>
      <c r="N443" s="2"/>
      <c r="O443" s="2"/>
      <c r="P443" s="2"/>
      <c r="Q443" s="38">
        <f>IF(ISNUMBER(K443),IF(H443&gt;0,IF(I443&gt;0,J443,0),0),0)</f>
        <v>0</v>
      </c>
      <c r="R443" s="9">
        <f>IF(ISNUMBER(K443)=FALSE,J443,0)</f>
        <v>0</v>
      </c>
    </row>
    <row r="444">
      <c r="A444" s="10"/>
      <c r="B444" s="54" t="s">
        <v>46</v>
      </c>
      <c r="C444" s="1"/>
      <c r="D444" s="1"/>
      <c r="E444" s="55" t="s">
        <v>7</v>
      </c>
      <c r="F444" s="1"/>
      <c r="G444" s="1"/>
      <c r="H444" s="45"/>
      <c r="I444" s="1"/>
      <c r="J444" s="45"/>
      <c r="K444" s="1"/>
      <c r="L444" s="1"/>
      <c r="M444" s="13"/>
      <c r="N444" s="2"/>
      <c r="O444" s="2"/>
      <c r="P444" s="2"/>
      <c r="Q444" s="2"/>
    </row>
    <row r="445">
      <c r="A445" s="10"/>
      <c r="B445" s="54" t="s">
        <v>48</v>
      </c>
      <c r="C445" s="1"/>
      <c r="D445" s="1"/>
      <c r="E445" s="55" t="s">
        <v>404</v>
      </c>
      <c r="F445" s="1"/>
      <c r="G445" s="1"/>
      <c r="H445" s="45"/>
      <c r="I445" s="1"/>
      <c r="J445" s="45"/>
      <c r="K445" s="1"/>
      <c r="L445" s="1"/>
      <c r="M445" s="13"/>
      <c r="N445" s="2"/>
      <c r="O445" s="2"/>
      <c r="P445" s="2"/>
      <c r="Q445" s="2"/>
    </row>
    <row r="446">
      <c r="A446" s="10"/>
      <c r="B446" s="54" t="s">
        <v>50</v>
      </c>
      <c r="C446" s="1"/>
      <c r="D446" s="1"/>
      <c r="E446" s="55" t="s">
        <v>405</v>
      </c>
      <c r="F446" s="1"/>
      <c r="G446" s="1"/>
      <c r="H446" s="45"/>
      <c r="I446" s="1"/>
      <c r="J446" s="45"/>
      <c r="K446" s="1"/>
      <c r="L446" s="1"/>
      <c r="M446" s="13"/>
      <c r="N446" s="2"/>
      <c r="O446" s="2"/>
      <c r="P446" s="2"/>
      <c r="Q446" s="2"/>
    </row>
    <row r="447">
      <c r="A447" s="10"/>
      <c r="B447" s="54" t="s">
        <v>52</v>
      </c>
      <c r="C447" s="1"/>
      <c r="D447" s="1"/>
      <c r="E447" s="55" t="s">
        <v>53</v>
      </c>
      <c r="F447" s="1"/>
      <c r="G447" s="1"/>
      <c r="H447" s="45"/>
      <c r="I447" s="1"/>
      <c r="J447" s="45"/>
      <c r="K447" s="1"/>
      <c r="L447" s="1"/>
      <c r="M447" s="13"/>
      <c r="N447" s="2"/>
      <c r="O447" s="2"/>
      <c r="P447" s="2"/>
      <c r="Q447" s="2"/>
    </row>
    <row r="448" thickBot="1">
      <c r="A448" s="10"/>
      <c r="B448" s="56" t="s">
        <v>54</v>
      </c>
      <c r="C448" s="30"/>
      <c r="D448" s="30"/>
      <c r="E448" s="28"/>
      <c r="F448" s="30"/>
      <c r="G448" s="30"/>
      <c r="H448" s="57"/>
      <c r="I448" s="30"/>
      <c r="J448" s="57"/>
      <c r="K448" s="30"/>
      <c r="L448" s="30"/>
      <c r="M448" s="13"/>
      <c r="N448" s="2"/>
      <c r="O448" s="2"/>
      <c r="P448" s="2"/>
      <c r="Q448" s="2"/>
    </row>
    <row r="449" thickTop="1">
      <c r="A449" s="10"/>
      <c r="B449" s="46">
        <v>67</v>
      </c>
      <c r="C449" s="47" t="s">
        <v>406</v>
      </c>
      <c r="D449" s="47" t="s">
        <v>7</v>
      </c>
      <c r="E449" s="47" t="s">
        <v>407</v>
      </c>
      <c r="F449" s="47" t="s">
        <v>7</v>
      </c>
      <c r="G449" s="48" t="s">
        <v>135</v>
      </c>
      <c r="H449" s="58">
        <v>15</v>
      </c>
      <c r="I449" s="59">
        <v>0</v>
      </c>
      <c r="J449" s="60">
        <f>ROUND(H449*I449,2)</f>
        <v>0</v>
      </c>
      <c r="K449" s="61">
        <v>0.20999999999999999</v>
      </c>
      <c r="L449" s="62">
        <f>ROUND(J449*1.21,2)</f>
        <v>0</v>
      </c>
      <c r="M449" s="13"/>
      <c r="N449" s="2"/>
      <c r="O449" s="2"/>
      <c r="P449" s="2"/>
      <c r="Q449" s="38">
        <f>IF(ISNUMBER(K449),IF(H449&gt;0,IF(I449&gt;0,J449,0),0),0)</f>
        <v>0</v>
      </c>
      <c r="R449" s="9">
        <f>IF(ISNUMBER(K449)=FALSE,J449,0)</f>
        <v>0</v>
      </c>
    </row>
    <row r="450">
      <c r="A450" s="10"/>
      <c r="B450" s="54" t="s">
        <v>46</v>
      </c>
      <c r="C450" s="1"/>
      <c r="D450" s="1"/>
      <c r="E450" s="55" t="s">
        <v>7</v>
      </c>
      <c r="F450" s="1"/>
      <c r="G450" s="1"/>
      <c r="H450" s="45"/>
      <c r="I450" s="1"/>
      <c r="J450" s="45"/>
      <c r="K450" s="1"/>
      <c r="L450" s="1"/>
      <c r="M450" s="13"/>
      <c r="N450" s="2"/>
      <c r="O450" s="2"/>
      <c r="P450" s="2"/>
      <c r="Q450" s="2"/>
    </row>
    <row r="451">
      <c r="A451" s="10"/>
      <c r="B451" s="54" t="s">
        <v>48</v>
      </c>
      <c r="C451" s="1"/>
      <c r="D451" s="1"/>
      <c r="E451" s="55" t="s">
        <v>404</v>
      </c>
      <c r="F451" s="1"/>
      <c r="G451" s="1"/>
      <c r="H451" s="45"/>
      <c r="I451" s="1"/>
      <c r="J451" s="45"/>
      <c r="K451" s="1"/>
      <c r="L451" s="1"/>
      <c r="M451" s="13"/>
      <c r="N451" s="2"/>
      <c r="O451" s="2"/>
      <c r="P451" s="2"/>
      <c r="Q451" s="2"/>
    </row>
    <row r="452">
      <c r="A452" s="10"/>
      <c r="B452" s="54" t="s">
        <v>50</v>
      </c>
      <c r="C452" s="1"/>
      <c r="D452" s="1"/>
      <c r="E452" s="55" t="s">
        <v>405</v>
      </c>
      <c r="F452" s="1"/>
      <c r="G452" s="1"/>
      <c r="H452" s="45"/>
      <c r="I452" s="1"/>
      <c r="J452" s="45"/>
      <c r="K452" s="1"/>
      <c r="L452" s="1"/>
      <c r="M452" s="13"/>
      <c r="N452" s="2"/>
      <c r="O452" s="2"/>
      <c r="P452" s="2"/>
      <c r="Q452" s="2"/>
    </row>
    <row r="453">
      <c r="A453" s="10"/>
      <c r="B453" s="54" t="s">
        <v>52</v>
      </c>
      <c r="C453" s="1"/>
      <c r="D453" s="1"/>
      <c r="E453" s="55" t="s">
        <v>53</v>
      </c>
      <c r="F453" s="1"/>
      <c r="G453" s="1"/>
      <c r="H453" s="45"/>
      <c r="I453" s="1"/>
      <c r="J453" s="45"/>
      <c r="K453" s="1"/>
      <c r="L453" s="1"/>
      <c r="M453" s="13"/>
      <c r="N453" s="2"/>
      <c r="O453" s="2"/>
      <c r="P453" s="2"/>
      <c r="Q453" s="2"/>
    </row>
    <row r="454" thickBot="1">
      <c r="A454" s="10"/>
      <c r="B454" s="56" t="s">
        <v>54</v>
      </c>
      <c r="C454" s="30"/>
      <c r="D454" s="30"/>
      <c r="E454" s="28"/>
      <c r="F454" s="30"/>
      <c r="G454" s="30"/>
      <c r="H454" s="57"/>
      <c r="I454" s="30"/>
      <c r="J454" s="57"/>
      <c r="K454" s="30"/>
      <c r="L454" s="30"/>
      <c r="M454" s="13"/>
      <c r="N454" s="2"/>
      <c r="O454" s="2"/>
      <c r="P454" s="2"/>
      <c r="Q454" s="2"/>
    </row>
    <row r="455" thickTop="1">
      <c r="A455" s="10"/>
      <c r="B455" s="46">
        <v>68</v>
      </c>
      <c r="C455" s="47" t="s">
        <v>408</v>
      </c>
      <c r="D455" s="47" t="s">
        <v>7</v>
      </c>
      <c r="E455" s="47" t="s">
        <v>409</v>
      </c>
      <c r="F455" s="47" t="s">
        <v>7</v>
      </c>
      <c r="G455" s="48" t="s">
        <v>135</v>
      </c>
      <c r="H455" s="58">
        <v>7.5</v>
      </c>
      <c r="I455" s="59">
        <v>0</v>
      </c>
      <c r="J455" s="60">
        <f>ROUND(H455*I455,2)</f>
        <v>0</v>
      </c>
      <c r="K455" s="61">
        <v>0.20999999999999999</v>
      </c>
      <c r="L455" s="62">
        <f>ROUND(J455*1.21,2)</f>
        <v>0</v>
      </c>
      <c r="M455" s="13"/>
      <c r="N455" s="2"/>
      <c r="O455" s="2"/>
      <c r="P455" s="2"/>
      <c r="Q455" s="38">
        <f>IF(ISNUMBER(K455),IF(H455&gt;0,IF(I455&gt;0,J455,0),0),0)</f>
        <v>0</v>
      </c>
      <c r="R455" s="9">
        <f>IF(ISNUMBER(K455)=FALSE,J455,0)</f>
        <v>0</v>
      </c>
    </row>
    <row r="456">
      <c r="A456" s="10"/>
      <c r="B456" s="54" t="s">
        <v>46</v>
      </c>
      <c r="C456" s="1"/>
      <c r="D456" s="1"/>
      <c r="E456" s="55" t="s">
        <v>7</v>
      </c>
      <c r="F456" s="1"/>
      <c r="G456" s="1"/>
      <c r="H456" s="45"/>
      <c r="I456" s="1"/>
      <c r="J456" s="45"/>
      <c r="K456" s="1"/>
      <c r="L456" s="1"/>
      <c r="M456" s="13"/>
      <c r="N456" s="2"/>
      <c r="O456" s="2"/>
      <c r="P456" s="2"/>
      <c r="Q456" s="2"/>
    </row>
    <row r="457">
      <c r="A457" s="10"/>
      <c r="B457" s="54" t="s">
        <v>48</v>
      </c>
      <c r="C457" s="1"/>
      <c r="D457" s="1"/>
      <c r="E457" s="55" t="s">
        <v>410</v>
      </c>
      <c r="F457" s="1"/>
      <c r="G457" s="1"/>
      <c r="H457" s="45"/>
      <c r="I457" s="1"/>
      <c r="J457" s="45"/>
      <c r="K457" s="1"/>
      <c r="L457" s="1"/>
      <c r="M457" s="13"/>
      <c r="N457" s="2"/>
      <c r="O457" s="2"/>
      <c r="P457" s="2"/>
      <c r="Q457" s="2"/>
    </row>
    <row r="458">
      <c r="A458" s="10"/>
      <c r="B458" s="54" t="s">
        <v>50</v>
      </c>
      <c r="C458" s="1"/>
      <c r="D458" s="1"/>
      <c r="E458" s="55" t="s">
        <v>411</v>
      </c>
      <c r="F458" s="1"/>
      <c r="G458" s="1"/>
      <c r="H458" s="45"/>
      <c r="I458" s="1"/>
      <c r="J458" s="45"/>
      <c r="K458" s="1"/>
      <c r="L458" s="1"/>
      <c r="M458" s="13"/>
      <c r="N458" s="2"/>
      <c r="O458" s="2"/>
      <c r="P458" s="2"/>
      <c r="Q458" s="2"/>
    </row>
    <row r="459">
      <c r="A459" s="10"/>
      <c r="B459" s="54" t="s">
        <v>52</v>
      </c>
      <c r="C459" s="1"/>
      <c r="D459" s="1"/>
      <c r="E459" s="55" t="s">
        <v>53</v>
      </c>
      <c r="F459" s="1"/>
      <c r="G459" s="1"/>
      <c r="H459" s="45"/>
      <c r="I459" s="1"/>
      <c r="J459" s="45"/>
      <c r="K459" s="1"/>
      <c r="L459" s="1"/>
      <c r="M459" s="13"/>
      <c r="N459" s="2"/>
      <c r="O459" s="2"/>
      <c r="P459" s="2"/>
      <c r="Q459" s="2"/>
    </row>
    <row r="460" thickBot="1">
      <c r="A460" s="10"/>
      <c r="B460" s="56" t="s">
        <v>54</v>
      </c>
      <c r="C460" s="30"/>
      <c r="D460" s="30"/>
      <c r="E460" s="28"/>
      <c r="F460" s="30"/>
      <c r="G460" s="30"/>
      <c r="H460" s="57"/>
      <c r="I460" s="30"/>
      <c r="J460" s="57"/>
      <c r="K460" s="30"/>
      <c r="L460" s="30"/>
      <c r="M460" s="13"/>
      <c r="N460" s="2"/>
      <c r="O460" s="2"/>
      <c r="P460" s="2"/>
      <c r="Q460" s="2"/>
    </row>
    <row r="461" thickTop="1" thickBot="1" ht="25" customHeight="1">
      <c r="A461" s="10"/>
      <c r="B461" s="1"/>
      <c r="C461" s="63">
        <v>6</v>
      </c>
      <c r="D461" s="1"/>
      <c r="E461" s="63" t="s">
        <v>100</v>
      </c>
      <c r="F461" s="1"/>
      <c r="G461" s="64" t="s">
        <v>88</v>
      </c>
      <c r="H461" s="65">
        <f>J443+J449+J455</f>
        <v>0</v>
      </c>
      <c r="I461" s="64" t="s">
        <v>89</v>
      </c>
      <c r="J461" s="66">
        <f>(L461-H461)</f>
        <v>0</v>
      </c>
      <c r="K461" s="64" t="s">
        <v>90</v>
      </c>
      <c r="L461" s="67">
        <f>ROUND((J443+J449+J455)*1.21,2)</f>
        <v>0</v>
      </c>
      <c r="M461" s="13"/>
      <c r="N461" s="2"/>
      <c r="O461" s="2"/>
      <c r="P461" s="2"/>
      <c r="Q461" s="38">
        <f>0+Q443+Q449+Q455</f>
        <v>0</v>
      </c>
      <c r="R461" s="9">
        <f>0+R443+R449+R455</f>
        <v>0</v>
      </c>
      <c r="S461" s="68">
        <f>Q461*(1+J461)+R461</f>
        <v>0</v>
      </c>
    </row>
    <row r="462" thickTop="1" thickBot="1" ht="25" customHeight="1">
      <c r="A462" s="10"/>
      <c r="B462" s="69"/>
      <c r="C462" s="69"/>
      <c r="D462" s="69"/>
      <c r="E462" s="69"/>
      <c r="F462" s="69"/>
      <c r="G462" s="70" t="s">
        <v>91</v>
      </c>
      <c r="H462" s="71">
        <f>0+J443+J449+J455</f>
        <v>0</v>
      </c>
      <c r="I462" s="70" t="s">
        <v>92</v>
      </c>
      <c r="J462" s="72">
        <f>0+J461</f>
        <v>0</v>
      </c>
      <c r="K462" s="70" t="s">
        <v>93</v>
      </c>
      <c r="L462" s="73">
        <f>0+L461</f>
        <v>0</v>
      </c>
      <c r="M462" s="13"/>
      <c r="N462" s="2"/>
      <c r="O462" s="2"/>
      <c r="P462" s="2"/>
      <c r="Q462" s="2"/>
    </row>
    <row r="463" ht="40" customHeight="1">
      <c r="A463" s="10"/>
      <c r="B463" s="78" t="s">
        <v>412</v>
      </c>
      <c r="C463" s="1"/>
      <c r="D463" s="1"/>
      <c r="E463" s="1"/>
      <c r="F463" s="1"/>
      <c r="G463" s="1"/>
      <c r="H463" s="45"/>
      <c r="I463" s="1"/>
      <c r="J463" s="45"/>
      <c r="K463" s="1"/>
      <c r="L463" s="1"/>
      <c r="M463" s="13"/>
      <c r="N463" s="2"/>
      <c r="O463" s="2"/>
      <c r="P463" s="2"/>
      <c r="Q463" s="2"/>
    </row>
    <row r="464">
      <c r="A464" s="10"/>
      <c r="B464" s="46">
        <v>69</v>
      </c>
      <c r="C464" s="47" t="s">
        <v>413</v>
      </c>
      <c r="D464" s="47"/>
      <c r="E464" s="47" t="s">
        <v>414</v>
      </c>
      <c r="F464" s="47" t="s">
        <v>7</v>
      </c>
      <c r="G464" s="48" t="s">
        <v>135</v>
      </c>
      <c r="H464" s="49">
        <v>116.627</v>
      </c>
      <c r="I464" s="50">
        <v>0</v>
      </c>
      <c r="J464" s="51">
        <f>ROUND(H464*I464,2)</f>
        <v>0</v>
      </c>
      <c r="K464" s="52">
        <v>0.20999999999999999</v>
      </c>
      <c r="L464" s="53">
        <f>ROUND(J464*1.21,2)</f>
        <v>0</v>
      </c>
      <c r="M464" s="13"/>
      <c r="N464" s="2"/>
      <c r="O464" s="2"/>
      <c r="P464" s="2"/>
      <c r="Q464" s="38">
        <f>IF(ISNUMBER(K464),IF(H464&gt;0,IF(I464&gt;0,J464,0),0),0)</f>
        <v>0</v>
      </c>
      <c r="R464" s="9">
        <f>IF(ISNUMBER(K464)=FALSE,J464,0)</f>
        <v>0</v>
      </c>
    </row>
    <row r="465">
      <c r="A465" s="10"/>
      <c r="B465" s="54" t="s">
        <v>46</v>
      </c>
      <c r="C465" s="1"/>
      <c r="D465" s="1"/>
      <c r="E465" s="55" t="s">
        <v>415</v>
      </c>
      <c r="F465" s="1"/>
      <c r="G465" s="1"/>
      <c r="H465" s="45"/>
      <c r="I465" s="1"/>
      <c r="J465" s="45"/>
      <c r="K465" s="1"/>
      <c r="L465" s="1"/>
      <c r="M465" s="13"/>
      <c r="N465" s="2"/>
      <c r="O465" s="2"/>
      <c r="P465" s="2"/>
      <c r="Q465" s="2"/>
    </row>
    <row r="466">
      <c r="A466" s="10"/>
      <c r="B466" s="54" t="s">
        <v>48</v>
      </c>
      <c r="C466" s="1"/>
      <c r="D466" s="1"/>
      <c r="E466" s="55" t="s">
        <v>416</v>
      </c>
      <c r="F466" s="1"/>
      <c r="G466" s="1"/>
      <c r="H466" s="45"/>
      <c r="I466" s="1"/>
      <c r="J466" s="45"/>
      <c r="K466" s="1"/>
      <c r="L466" s="1"/>
      <c r="M466" s="13"/>
      <c r="N466" s="2"/>
      <c r="O466" s="2"/>
      <c r="P466" s="2"/>
      <c r="Q466" s="2"/>
    </row>
    <row r="467">
      <c r="A467" s="10"/>
      <c r="B467" s="54" t="s">
        <v>50</v>
      </c>
      <c r="C467" s="1"/>
      <c r="D467" s="1"/>
      <c r="E467" s="55" t="s">
        <v>417</v>
      </c>
      <c r="F467" s="1"/>
      <c r="G467" s="1"/>
      <c r="H467" s="45"/>
      <c r="I467" s="1"/>
      <c r="J467" s="45"/>
      <c r="K467" s="1"/>
      <c r="L467" s="1"/>
      <c r="M467" s="13"/>
      <c r="N467" s="2"/>
      <c r="O467" s="2"/>
      <c r="P467" s="2"/>
      <c r="Q467" s="2"/>
    </row>
    <row r="468">
      <c r="A468" s="10"/>
      <c r="B468" s="54" t="s">
        <v>52</v>
      </c>
      <c r="C468" s="1"/>
      <c r="D468" s="1"/>
      <c r="E468" s="55" t="s">
        <v>53</v>
      </c>
      <c r="F468" s="1"/>
      <c r="G468" s="1"/>
      <c r="H468" s="45"/>
      <c r="I468" s="1"/>
      <c r="J468" s="45"/>
      <c r="K468" s="1"/>
      <c r="L468" s="1"/>
      <c r="M468" s="13"/>
      <c r="N468" s="2"/>
      <c r="O468" s="2"/>
      <c r="P468" s="2"/>
      <c r="Q468" s="2"/>
    </row>
    <row r="469" thickBot="1">
      <c r="A469" s="10"/>
      <c r="B469" s="56" t="s">
        <v>54</v>
      </c>
      <c r="C469" s="30"/>
      <c r="D469" s="30"/>
      <c r="E469" s="28"/>
      <c r="F469" s="30"/>
      <c r="G469" s="30"/>
      <c r="H469" s="57"/>
      <c r="I469" s="30"/>
      <c r="J469" s="57"/>
      <c r="K469" s="30"/>
      <c r="L469" s="30"/>
      <c r="M469" s="13"/>
      <c r="N469" s="2"/>
      <c r="O469" s="2"/>
      <c r="P469" s="2"/>
      <c r="Q469" s="2"/>
    </row>
    <row r="470" thickTop="1">
      <c r="A470" s="10"/>
      <c r="B470" s="46">
        <v>70</v>
      </c>
      <c r="C470" s="47" t="s">
        <v>418</v>
      </c>
      <c r="D470" s="47" t="s">
        <v>7</v>
      </c>
      <c r="E470" s="47" t="s">
        <v>419</v>
      </c>
      <c r="F470" s="47" t="s">
        <v>7</v>
      </c>
      <c r="G470" s="48" t="s">
        <v>135</v>
      </c>
      <c r="H470" s="58">
        <v>88.512</v>
      </c>
      <c r="I470" s="59">
        <v>0</v>
      </c>
      <c r="J470" s="60">
        <f>ROUND(H470*I470,2)</f>
        <v>0</v>
      </c>
      <c r="K470" s="61">
        <v>0.20999999999999999</v>
      </c>
      <c r="L470" s="62">
        <f>ROUND(J470*1.21,2)</f>
        <v>0</v>
      </c>
      <c r="M470" s="13"/>
      <c r="N470" s="2"/>
      <c r="O470" s="2"/>
      <c r="P470" s="2"/>
      <c r="Q470" s="38">
        <f>IF(ISNUMBER(K470),IF(H470&gt;0,IF(I470&gt;0,J470,0),0),0)</f>
        <v>0</v>
      </c>
      <c r="R470" s="9">
        <f>IF(ISNUMBER(K470)=FALSE,J470,0)</f>
        <v>0</v>
      </c>
    </row>
    <row r="471">
      <c r="A471" s="10"/>
      <c r="B471" s="54" t="s">
        <v>46</v>
      </c>
      <c r="C471" s="1"/>
      <c r="D471" s="1"/>
      <c r="E471" s="55" t="s">
        <v>420</v>
      </c>
      <c r="F471" s="1"/>
      <c r="G471" s="1"/>
      <c r="H471" s="45"/>
      <c r="I471" s="1"/>
      <c r="J471" s="45"/>
      <c r="K471" s="1"/>
      <c r="L471" s="1"/>
      <c r="M471" s="13"/>
      <c r="N471" s="2"/>
      <c r="O471" s="2"/>
      <c r="P471" s="2"/>
      <c r="Q471" s="2"/>
    </row>
    <row r="472">
      <c r="A472" s="10"/>
      <c r="B472" s="54" t="s">
        <v>48</v>
      </c>
      <c r="C472" s="1"/>
      <c r="D472" s="1"/>
      <c r="E472" s="55" t="s">
        <v>421</v>
      </c>
      <c r="F472" s="1"/>
      <c r="G472" s="1"/>
      <c r="H472" s="45"/>
      <c r="I472" s="1"/>
      <c r="J472" s="45"/>
      <c r="K472" s="1"/>
      <c r="L472" s="1"/>
      <c r="M472" s="13"/>
      <c r="N472" s="2"/>
      <c r="O472" s="2"/>
      <c r="P472" s="2"/>
      <c r="Q472" s="2"/>
    </row>
    <row r="473">
      <c r="A473" s="10"/>
      <c r="B473" s="54" t="s">
        <v>50</v>
      </c>
      <c r="C473" s="1"/>
      <c r="D473" s="1"/>
      <c r="E473" s="55" t="s">
        <v>422</v>
      </c>
      <c r="F473" s="1"/>
      <c r="G473" s="1"/>
      <c r="H473" s="45"/>
      <c r="I473" s="1"/>
      <c r="J473" s="45"/>
      <c r="K473" s="1"/>
      <c r="L473" s="1"/>
      <c r="M473" s="13"/>
      <c r="N473" s="2"/>
      <c r="O473" s="2"/>
      <c r="P473" s="2"/>
      <c r="Q473" s="2"/>
    </row>
    <row r="474">
      <c r="A474" s="10"/>
      <c r="B474" s="54" t="s">
        <v>52</v>
      </c>
      <c r="C474" s="1"/>
      <c r="D474" s="1"/>
      <c r="E474" s="55" t="s">
        <v>53</v>
      </c>
      <c r="F474" s="1"/>
      <c r="G474" s="1"/>
      <c r="H474" s="45"/>
      <c r="I474" s="1"/>
      <c r="J474" s="45"/>
      <c r="K474" s="1"/>
      <c r="L474" s="1"/>
      <c r="M474" s="13"/>
      <c r="N474" s="2"/>
      <c r="O474" s="2"/>
      <c r="P474" s="2"/>
      <c r="Q474" s="2"/>
    </row>
    <row r="475" thickBot="1">
      <c r="A475" s="10"/>
      <c r="B475" s="56" t="s">
        <v>54</v>
      </c>
      <c r="C475" s="30"/>
      <c r="D475" s="30"/>
      <c r="E475" s="28"/>
      <c r="F475" s="30"/>
      <c r="G475" s="30"/>
      <c r="H475" s="57"/>
      <c r="I475" s="30"/>
      <c r="J475" s="57"/>
      <c r="K475" s="30"/>
      <c r="L475" s="30"/>
      <c r="M475" s="13"/>
      <c r="N475" s="2"/>
      <c r="O475" s="2"/>
      <c r="P475" s="2"/>
      <c r="Q475" s="2"/>
    </row>
    <row r="476" thickTop="1">
      <c r="A476" s="10"/>
      <c r="B476" s="46">
        <v>71</v>
      </c>
      <c r="C476" s="47" t="s">
        <v>423</v>
      </c>
      <c r="D476" s="47" t="s">
        <v>7</v>
      </c>
      <c r="E476" s="47" t="s">
        <v>424</v>
      </c>
      <c r="F476" s="47" t="s">
        <v>7</v>
      </c>
      <c r="G476" s="48" t="s">
        <v>135</v>
      </c>
      <c r="H476" s="58">
        <v>12.960000000000001</v>
      </c>
      <c r="I476" s="59">
        <v>0</v>
      </c>
      <c r="J476" s="60">
        <f>ROUND(H476*I476,2)</f>
        <v>0</v>
      </c>
      <c r="K476" s="61">
        <v>0.20999999999999999</v>
      </c>
      <c r="L476" s="62">
        <f>ROUND(J476*1.21,2)</f>
        <v>0</v>
      </c>
      <c r="M476" s="13"/>
      <c r="N476" s="2"/>
      <c r="O476" s="2"/>
      <c r="P476" s="2"/>
      <c r="Q476" s="38">
        <f>IF(ISNUMBER(K476),IF(H476&gt;0,IF(I476&gt;0,J476,0),0),0)</f>
        <v>0</v>
      </c>
      <c r="R476" s="9">
        <f>IF(ISNUMBER(K476)=FALSE,J476,0)</f>
        <v>0</v>
      </c>
    </row>
    <row r="477">
      <c r="A477" s="10"/>
      <c r="B477" s="54" t="s">
        <v>46</v>
      </c>
      <c r="C477" s="1"/>
      <c r="D477" s="1"/>
      <c r="E477" s="55" t="s">
        <v>425</v>
      </c>
      <c r="F477" s="1"/>
      <c r="G477" s="1"/>
      <c r="H477" s="45"/>
      <c r="I477" s="1"/>
      <c r="J477" s="45"/>
      <c r="K477" s="1"/>
      <c r="L477" s="1"/>
      <c r="M477" s="13"/>
      <c r="N477" s="2"/>
      <c r="O477" s="2"/>
      <c r="P477" s="2"/>
      <c r="Q477" s="2"/>
    </row>
    <row r="478">
      <c r="A478" s="10"/>
      <c r="B478" s="54" t="s">
        <v>48</v>
      </c>
      <c r="C478" s="1"/>
      <c r="D478" s="1"/>
      <c r="E478" s="55" t="s">
        <v>426</v>
      </c>
      <c r="F478" s="1"/>
      <c r="G478" s="1"/>
      <c r="H478" s="45"/>
      <c r="I478" s="1"/>
      <c r="J478" s="45"/>
      <c r="K478" s="1"/>
      <c r="L478" s="1"/>
      <c r="M478" s="13"/>
      <c r="N478" s="2"/>
      <c r="O478" s="2"/>
      <c r="P478" s="2"/>
      <c r="Q478" s="2"/>
    </row>
    <row r="479">
      <c r="A479" s="10"/>
      <c r="B479" s="54" t="s">
        <v>50</v>
      </c>
      <c r="C479" s="1"/>
      <c r="D479" s="1"/>
      <c r="E479" s="55" t="s">
        <v>427</v>
      </c>
      <c r="F479" s="1"/>
      <c r="G479" s="1"/>
      <c r="H479" s="45"/>
      <c r="I479" s="1"/>
      <c r="J479" s="45"/>
      <c r="K479" s="1"/>
      <c r="L479" s="1"/>
      <c r="M479" s="13"/>
      <c r="N479" s="2"/>
      <c r="O479" s="2"/>
      <c r="P479" s="2"/>
      <c r="Q479" s="2"/>
    </row>
    <row r="480">
      <c r="A480" s="10"/>
      <c r="B480" s="54" t="s">
        <v>52</v>
      </c>
      <c r="C480" s="1"/>
      <c r="D480" s="1"/>
      <c r="E480" s="55" t="s">
        <v>53</v>
      </c>
      <c r="F480" s="1"/>
      <c r="G480" s="1"/>
      <c r="H480" s="45"/>
      <c r="I480" s="1"/>
      <c r="J480" s="45"/>
      <c r="K480" s="1"/>
      <c r="L480" s="1"/>
      <c r="M480" s="13"/>
      <c r="N480" s="2"/>
      <c r="O480" s="2"/>
      <c r="P480" s="2"/>
      <c r="Q480" s="2"/>
    </row>
    <row r="481" thickBot="1">
      <c r="A481" s="10"/>
      <c r="B481" s="56" t="s">
        <v>54</v>
      </c>
      <c r="C481" s="30"/>
      <c r="D481" s="30"/>
      <c r="E481" s="28"/>
      <c r="F481" s="30"/>
      <c r="G481" s="30"/>
      <c r="H481" s="57"/>
      <c r="I481" s="30"/>
      <c r="J481" s="57"/>
      <c r="K481" s="30"/>
      <c r="L481" s="30"/>
      <c r="M481" s="13"/>
      <c r="N481" s="2"/>
      <c r="O481" s="2"/>
      <c r="P481" s="2"/>
      <c r="Q481" s="2"/>
    </row>
    <row r="482" thickTop="1">
      <c r="A482" s="10"/>
      <c r="B482" s="46">
        <v>72</v>
      </c>
      <c r="C482" s="47" t="s">
        <v>428</v>
      </c>
      <c r="D482" s="47" t="s">
        <v>7</v>
      </c>
      <c r="E482" s="47" t="s">
        <v>429</v>
      </c>
      <c r="F482" s="47" t="s">
        <v>7</v>
      </c>
      <c r="G482" s="48" t="s">
        <v>135</v>
      </c>
      <c r="H482" s="58">
        <v>116.627</v>
      </c>
      <c r="I482" s="59">
        <v>0</v>
      </c>
      <c r="J482" s="60">
        <f>ROUND(H482*I482,2)</f>
        <v>0</v>
      </c>
      <c r="K482" s="61">
        <v>0.20999999999999999</v>
      </c>
      <c r="L482" s="62">
        <f>ROUND(J482*1.21,2)</f>
        <v>0</v>
      </c>
      <c r="M482" s="13"/>
      <c r="N482" s="2"/>
      <c r="O482" s="2"/>
      <c r="P482" s="2"/>
      <c r="Q482" s="38">
        <f>IF(ISNUMBER(K482),IF(H482&gt;0,IF(I482&gt;0,J482,0),0),0)</f>
        <v>0</v>
      </c>
      <c r="R482" s="9">
        <f>IF(ISNUMBER(K482)=FALSE,J482,0)</f>
        <v>0</v>
      </c>
    </row>
    <row r="483">
      <c r="A483" s="10"/>
      <c r="B483" s="54" t="s">
        <v>46</v>
      </c>
      <c r="C483" s="1"/>
      <c r="D483" s="1"/>
      <c r="E483" s="55" t="s">
        <v>430</v>
      </c>
      <c r="F483" s="1"/>
      <c r="G483" s="1"/>
      <c r="H483" s="45"/>
      <c r="I483" s="1"/>
      <c r="J483" s="45"/>
      <c r="K483" s="1"/>
      <c r="L483" s="1"/>
      <c r="M483" s="13"/>
      <c r="N483" s="2"/>
      <c r="O483" s="2"/>
      <c r="P483" s="2"/>
      <c r="Q483" s="2"/>
    </row>
    <row r="484">
      <c r="A484" s="10"/>
      <c r="B484" s="54" t="s">
        <v>48</v>
      </c>
      <c r="C484" s="1"/>
      <c r="D484" s="1"/>
      <c r="E484" s="55" t="s">
        <v>416</v>
      </c>
      <c r="F484" s="1"/>
      <c r="G484" s="1"/>
      <c r="H484" s="45"/>
      <c r="I484" s="1"/>
      <c r="J484" s="45"/>
      <c r="K484" s="1"/>
      <c r="L484" s="1"/>
      <c r="M484" s="13"/>
      <c r="N484" s="2"/>
      <c r="O484" s="2"/>
      <c r="P484" s="2"/>
      <c r="Q484" s="2"/>
    </row>
    <row r="485">
      <c r="A485" s="10"/>
      <c r="B485" s="54" t="s">
        <v>50</v>
      </c>
      <c r="C485" s="1"/>
      <c r="D485" s="1"/>
      <c r="E485" s="55" t="s">
        <v>427</v>
      </c>
      <c r="F485" s="1"/>
      <c r="G485" s="1"/>
      <c r="H485" s="45"/>
      <c r="I485" s="1"/>
      <c r="J485" s="45"/>
      <c r="K485" s="1"/>
      <c r="L485" s="1"/>
      <c r="M485" s="13"/>
      <c r="N485" s="2"/>
      <c r="O485" s="2"/>
      <c r="P485" s="2"/>
      <c r="Q485" s="2"/>
    </row>
    <row r="486">
      <c r="A486" s="10"/>
      <c r="B486" s="54" t="s">
        <v>52</v>
      </c>
      <c r="C486" s="1"/>
      <c r="D486" s="1"/>
      <c r="E486" s="55" t="s">
        <v>53</v>
      </c>
      <c r="F486" s="1"/>
      <c r="G486" s="1"/>
      <c r="H486" s="45"/>
      <c r="I486" s="1"/>
      <c r="J486" s="45"/>
      <c r="K486" s="1"/>
      <c r="L486" s="1"/>
      <c r="M486" s="13"/>
      <c r="N486" s="2"/>
      <c r="O486" s="2"/>
      <c r="P486" s="2"/>
      <c r="Q486" s="2"/>
    </row>
    <row r="487" thickBot="1">
      <c r="A487" s="10"/>
      <c r="B487" s="56" t="s">
        <v>54</v>
      </c>
      <c r="C487" s="30"/>
      <c r="D487" s="30"/>
      <c r="E487" s="28"/>
      <c r="F487" s="30"/>
      <c r="G487" s="30"/>
      <c r="H487" s="57"/>
      <c r="I487" s="30"/>
      <c r="J487" s="57"/>
      <c r="K487" s="30"/>
      <c r="L487" s="30"/>
      <c r="M487" s="13"/>
      <c r="N487" s="2"/>
      <c r="O487" s="2"/>
      <c r="P487" s="2"/>
      <c r="Q487" s="2"/>
    </row>
    <row r="488" thickTop="1">
      <c r="A488" s="10"/>
      <c r="B488" s="46">
        <v>73</v>
      </c>
      <c r="C488" s="47" t="s">
        <v>431</v>
      </c>
      <c r="D488" s="47" t="s">
        <v>7</v>
      </c>
      <c r="E488" s="47" t="s">
        <v>432</v>
      </c>
      <c r="F488" s="47" t="s">
        <v>7</v>
      </c>
      <c r="G488" s="48" t="s">
        <v>135</v>
      </c>
      <c r="H488" s="58">
        <v>25.358000000000001</v>
      </c>
      <c r="I488" s="59">
        <v>0</v>
      </c>
      <c r="J488" s="60">
        <f>ROUND(H488*I488,2)</f>
        <v>0</v>
      </c>
      <c r="K488" s="61">
        <v>0.20999999999999999</v>
      </c>
      <c r="L488" s="62">
        <f>ROUND(J488*1.21,2)</f>
        <v>0</v>
      </c>
      <c r="M488" s="13"/>
      <c r="N488" s="2"/>
      <c r="O488" s="2"/>
      <c r="P488" s="2"/>
      <c r="Q488" s="38">
        <f>IF(ISNUMBER(K488),IF(H488&gt;0,IF(I488&gt;0,J488,0),0),0)</f>
        <v>0</v>
      </c>
      <c r="R488" s="9">
        <f>IF(ISNUMBER(K488)=FALSE,J488,0)</f>
        <v>0</v>
      </c>
    </row>
    <row r="489">
      <c r="A489" s="10"/>
      <c r="B489" s="54" t="s">
        <v>46</v>
      </c>
      <c r="C489" s="1"/>
      <c r="D489" s="1"/>
      <c r="E489" s="55" t="s">
        <v>7</v>
      </c>
      <c r="F489" s="1"/>
      <c r="G489" s="1"/>
      <c r="H489" s="45"/>
      <c r="I489" s="1"/>
      <c r="J489" s="45"/>
      <c r="K489" s="1"/>
      <c r="L489" s="1"/>
      <c r="M489" s="13"/>
      <c r="N489" s="2"/>
      <c r="O489" s="2"/>
      <c r="P489" s="2"/>
      <c r="Q489" s="2"/>
    </row>
    <row r="490">
      <c r="A490" s="10"/>
      <c r="B490" s="54" t="s">
        <v>48</v>
      </c>
      <c r="C490" s="1"/>
      <c r="D490" s="1"/>
      <c r="E490" s="55" t="s">
        <v>433</v>
      </c>
      <c r="F490" s="1"/>
      <c r="G490" s="1"/>
      <c r="H490" s="45"/>
      <c r="I490" s="1"/>
      <c r="J490" s="45"/>
      <c r="K490" s="1"/>
      <c r="L490" s="1"/>
      <c r="M490" s="13"/>
      <c r="N490" s="2"/>
      <c r="O490" s="2"/>
      <c r="P490" s="2"/>
      <c r="Q490" s="2"/>
    </row>
    <row r="491">
      <c r="A491" s="10"/>
      <c r="B491" s="54" t="s">
        <v>50</v>
      </c>
      <c r="C491" s="1"/>
      <c r="D491" s="1"/>
      <c r="E491" s="55" t="s">
        <v>434</v>
      </c>
      <c r="F491" s="1"/>
      <c r="G491" s="1"/>
      <c r="H491" s="45"/>
      <c r="I491" s="1"/>
      <c r="J491" s="45"/>
      <c r="K491" s="1"/>
      <c r="L491" s="1"/>
      <c r="M491" s="13"/>
      <c r="N491" s="2"/>
      <c r="O491" s="2"/>
      <c r="P491" s="2"/>
      <c r="Q491" s="2"/>
    </row>
    <row r="492">
      <c r="A492" s="10"/>
      <c r="B492" s="54" t="s">
        <v>52</v>
      </c>
      <c r="C492" s="1"/>
      <c r="D492" s="1"/>
      <c r="E492" s="55" t="s">
        <v>53</v>
      </c>
      <c r="F492" s="1"/>
      <c r="G492" s="1"/>
      <c r="H492" s="45"/>
      <c r="I492" s="1"/>
      <c r="J492" s="45"/>
      <c r="K492" s="1"/>
      <c r="L492" s="1"/>
      <c r="M492" s="13"/>
      <c r="N492" s="2"/>
      <c r="O492" s="2"/>
      <c r="P492" s="2"/>
      <c r="Q492" s="2"/>
    </row>
    <row r="493" thickBot="1">
      <c r="A493" s="10"/>
      <c r="B493" s="56" t="s">
        <v>54</v>
      </c>
      <c r="C493" s="30"/>
      <c r="D493" s="30"/>
      <c r="E493" s="28"/>
      <c r="F493" s="30"/>
      <c r="G493" s="30"/>
      <c r="H493" s="57"/>
      <c r="I493" s="30"/>
      <c r="J493" s="57"/>
      <c r="K493" s="30"/>
      <c r="L493" s="30"/>
      <c r="M493" s="13"/>
      <c r="N493" s="2"/>
      <c r="O493" s="2"/>
      <c r="P493" s="2"/>
      <c r="Q493" s="2"/>
    </row>
    <row r="494" thickTop="1">
      <c r="A494" s="10"/>
      <c r="B494" s="46">
        <v>74</v>
      </c>
      <c r="C494" s="47" t="s">
        <v>435</v>
      </c>
      <c r="D494" s="47" t="s">
        <v>7</v>
      </c>
      <c r="E494" s="47" t="s">
        <v>436</v>
      </c>
      <c r="F494" s="47" t="s">
        <v>7</v>
      </c>
      <c r="G494" s="48" t="s">
        <v>135</v>
      </c>
      <c r="H494" s="58">
        <v>31.149000000000001</v>
      </c>
      <c r="I494" s="59">
        <v>0</v>
      </c>
      <c r="J494" s="60">
        <f>ROUND(H494*I494,2)</f>
        <v>0</v>
      </c>
      <c r="K494" s="61">
        <v>0.20999999999999999</v>
      </c>
      <c r="L494" s="62">
        <f>ROUND(J494*1.21,2)</f>
        <v>0</v>
      </c>
      <c r="M494" s="13"/>
      <c r="N494" s="2"/>
      <c r="O494" s="2"/>
      <c r="P494" s="2"/>
      <c r="Q494" s="38">
        <f>IF(ISNUMBER(K494),IF(H494&gt;0,IF(I494&gt;0,J494,0),0),0)</f>
        <v>0</v>
      </c>
      <c r="R494" s="9">
        <f>IF(ISNUMBER(K494)=FALSE,J494,0)</f>
        <v>0</v>
      </c>
    </row>
    <row r="495">
      <c r="A495" s="10"/>
      <c r="B495" s="54" t="s">
        <v>46</v>
      </c>
      <c r="C495" s="1"/>
      <c r="D495" s="1"/>
      <c r="E495" s="55" t="s">
        <v>7</v>
      </c>
      <c r="F495" s="1"/>
      <c r="G495" s="1"/>
      <c r="H495" s="45"/>
      <c r="I495" s="1"/>
      <c r="J495" s="45"/>
      <c r="K495" s="1"/>
      <c r="L495" s="1"/>
      <c r="M495" s="13"/>
      <c r="N495" s="2"/>
      <c r="O495" s="2"/>
      <c r="P495" s="2"/>
      <c r="Q495" s="2"/>
    </row>
    <row r="496">
      <c r="A496" s="10"/>
      <c r="B496" s="54" t="s">
        <v>48</v>
      </c>
      <c r="C496" s="1"/>
      <c r="D496" s="1"/>
      <c r="E496" s="55" t="s">
        <v>437</v>
      </c>
      <c r="F496" s="1"/>
      <c r="G496" s="1"/>
      <c r="H496" s="45"/>
      <c r="I496" s="1"/>
      <c r="J496" s="45"/>
      <c r="K496" s="1"/>
      <c r="L496" s="1"/>
      <c r="M496" s="13"/>
      <c r="N496" s="2"/>
      <c r="O496" s="2"/>
      <c r="P496" s="2"/>
      <c r="Q496" s="2"/>
    </row>
    <row r="497">
      <c r="A497" s="10"/>
      <c r="B497" s="54" t="s">
        <v>50</v>
      </c>
      <c r="C497" s="1"/>
      <c r="D497" s="1"/>
      <c r="E497" s="55" t="s">
        <v>434</v>
      </c>
      <c r="F497" s="1"/>
      <c r="G497" s="1"/>
      <c r="H497" s="45"/>
      <c r="I497" s="1"/>
      <c r="J497" s="45"/>
      <c r="K497" s="1"/>
      <c r="L497" s="1"/>
      <c r="M497" s="13"/>
      <c r="N497" s="2"/>
      <c r="O497" s="2"/>
      <c r="P497" s="2"/>
      <c r="Q497" s="2"/>
    </row>
    <row r="498">
      <c r="A498" s="10"/>
      <c r="B498" s="54" t="s">
        <v>52</v>
      </c>
      <c r="C498" s="1"/>
      <c r="D498" s="1"/>
      <c r="E498" s="55" t="s">
        <v>53</v>
      </c>
      <c r="F498" s="1"/>
      <c r="G498" s="1"/>
      <c r="H498" s="45"/>
      <c r="I498" s="1"/>
      <c r="J498" s="45"/>
      <c r="K498" s="1"/>
      <c r="L498" s="1"/>
      <c r="M498" s="13"/>
      <c r="N498" s="2"/>
      <c r="O498" s="2"/>
      <c r="P498" s="2"/>
      <c r="Q498" s="2"/>
    </row>
    <row r="499" thickBot="1">
      <c r="A499" s="10"/>
      <c r="B499" s="56" t="s">
        <v>54</v>
      </c>
      <c r="C499" s="30"/>
      <c r="D499" s="30"/>
      <c r="E499" s="28"/>
      <c r="F499" s="30"/>
      <c r="G499" s="30"/>
      <c r="H499" s="57"/>
      <c r="I499" s="30"/>
      <c r="J499" s="57"/>
      <c r="K499" s="30"/>
      <c r="L499" s="30"/>
      <c r="M499" s="13"/>
      <c r="N499" s="2"/>
      <c r="O499" s="2"/>
      <c r="P499" s="2"/>
      <c r="Q499" s="2"/>
    </row>
    <row r="500" thickTop="1" thickBot="1" ht="25" customHeight="1">
      <c r="A500" s="10"/>
      <c r="B500" s="1"/>
      <c r="C500" s="63">
        <v>7</v>
      </c>
      <c r="D500" s="1"/>
      <c r="E500" s="63" t="s">
        <v>101</v>
      </c>
      <c r="F500" s="1"/>
      <c r="G500" s="64" t="s">
        <v>88</v>
      </c>
      <c r="H500" s="65">
        <f>J464+J470+J476+J482+J488+J494</f>
        <v>0</v>
      </c>
      <c r="I500" s="64" t="s">
        <v>89</v>
      </c>
      <c r="J500" s="66">
        <f>(L500-H500)</f>
        <v>0</v>
      </c>
      <c r="K500" s="64" t="s">
        <v>90</v>
      </c>
      <c r="L500" s="67">
        <f>ROUND((J464+J470+J476+J482+J488+J494)*1.21,2)</f>
        <v>0</v>
      </c>
      <c r="M500" s="13"/>
      <c r="N500" s="2"/>
      <c r="O500" s="2"/>
      <c r="P500" s="2"/>
      <c r="Q500" s="38">
        <f>0+Q464+Q470+Q476+Q482+Q488+Q494</f>
        <v>0</v>
      </c>
      <c r="R500" s="9">
        <f>0+R464+R470+R476+R482+R488+R494</f>
        <v>0</v>
      </c>
      <c r="S500" s="68">
        <f>Q500*(1+J500)+R500</f>
        <v>0</v>
      </c>
    </row>
    <row r="501" thickTop="1" thickBot="1" ht="25" customHeight="1">
      <c r="A501" s="10"/>
      <c r="B501" s="69"/>
      <c r="C501" s="69"/>
      <c r="D501" s="69"/>
      <c r="E501" s="69"/>
      <c r="F501" s="69"/>
      <c r="G501" s="70" t="s">
        <v>91</v>
      </c>
      <c r="H501" s="71">
        <f>0+J464+J470+J476+J482+J488+J494</f>
        <v>0</v>
      </c>
      <c r="I501" s="70" t="s">
        <v>92</v>
      </c>
      <c r="J501" s="72">
        <f>0+J500</f>
        <v>0</v>
      </c>
      <c r="K501" s="70" t="s">
        <v>93</v>
      </c>
      <c r="L501" s="73">
        <f>0+L500</f>
        <v>0</v>
      </c>
      <c r="M501" s="13"/>
      <c r="N501" s="2"/>
      <c r="O501" s="2"/>
      <c r="P501" s="2"/>
      <c r="Q501" s="2"/>
    </row>
    <row r="502" ht="40" customHeight="1">
      <c r="A502" s="10"/>
      <c r="B502" s="78" t="s">
        <v>438</v>
      </c>
      <c r="C502" s="1"/>
      <c r="D502" s="1"/>
      <c r="E502" s="1"/>
      <c r="F502" s="1"/>
      <c r="G502" s="1"/>
      <c r="H502" s="45"/>
      <c r="I502" s="1"/>
      <c r="J502" s="45"/>
      <c r="K502" s="1"/>
      <c r="L502" s="1"/>
      <c r="M502" s="13"/>
      <c r="N502" s="2"/>
      <c r="O502" s="2"/>
      <c r="P502" s="2"/>
      <c r="Q502" s="2"/>
    </row>
    <row r="503">
      <c r="A503" s="10"/>
      <c r="B503" s="46">
        <v>75</v>
      </c>
      <c r="C503" s="47" t="s">
        <v>439</v>
      </c>
      <c r="D503" s="47" t="s">
        <v>7</v>
      </c>
      <c r="E503" s="47" t="s">
        <v>440</v>
      </c>
      <c r="F503" s="47" t="s">
        <v>7</v>
      </c>
      <c r="G503" s="48" t="s">
        <v>159</v>
      </c>
      <c r="H503" s="49">
        <v>18.989999999999998</v>
      </c>
      <c r="I503" s="50">
        <v>0</v>
      </c>
      <c r="J503" s="51">
        <f>ROUND(H503*I503,2)</f>
        <v>0</v>
      </c>
      <c r="K503" s="52">
        <v>0.20999999999999999</v>
      </c>
      <c r="L503" s="53">
        <f>ROUND(J503*1.21,2)</f>
        <v>0</v>
      </c>
      <c r="M503" s="13"/>
      <c r="N503" s="2"/>
      <c r="O503" s="2"/>
      <c r="P503" s="2"/>
      <c r="Q503" s="38">
        <f>IF(ISNUMBER(K503),IF(H503&gt;0,IF(I503&gt;0,J503,0),0),0)</f>
        <v>0</v>
      </c>
      <c r="R503" s="9">
        <f>IF(ISNUMBER(K503)=FALSE,J503,0)</f>
        <v>0</v>
      </c>
    </row>
    <row r="504">
      <c r="A504" s="10"/>
      <c r="B504" s="54" t="s">
        <v>46</v>
      </c>
      <c r="C504" s="1"/>
      <c r="D504" s="1"/>
      <c r="E504" s="55" t="s">
        <v>7</v>
      </c>
      <c r="F504" s="1"/>
      <c r="G504" s="1"/>
      <c r="H504" s="45"/>
      <c r="I504" s="1"/>
      <c r="J504" s="45"/>
      <c r="K504" s="1"/>
      <c r="L504" s="1"/>
      <c r="M504" s="13"/>
      <c r="N504" s="2"/>
      <c r="O504" s="2"/>
      <c r="P504" s="2"/>
      <c r="Q504" s="2"/>
    </row>
    <row r="505">
      <c r="A505" s="10"/>
      <c r="B505" s="54" t="s">
        <v>48</v>
      </c>
      <c r="C505" s="1"/>
      <c r="D505" s="1"/>
      <c r="E505" s="55" t="s">
        <v>441</v>
      </c>
      <c r="F505" s="1"/>
      <c r="G505" s="1"/>
      <c r="H505" s="45"/>
      <c r="I505" s="1"/>
      <c r="J505" s="45"/>
      <c r="K505" s="1"/>
      <c r="L505" s="1"/>
      <c r="M505" s="13"/>
      <c r="N505" s="2"/>
      <c r="O505" s="2"/>
      <c r="P505" s="2"/>
      <c r="Q505" s="2"/>
    </row>
    <row r="506">
      <c r="A506" s="10"/>
      <c r="B506" s="54" t="s">
        <v>50</v>
      </c>
      <c r="C506" s="1"/>
      <c r="D506" s="1"/>
      <c r="E506" s="55" t="s">
        <v>442</v>
      </c>
      <c r="F506" s="1"/>
      <c r="G506" s="1"/>
      <c r="H506" s="45"/>
      <c r="I506" s="1"/>
      <c r="J506" s="45"/>
      <c r="K506" s="1"/>
      <c r="L506" s="1"/>
      <c r="M506" s="13"/>
      <c r="N506" s="2"/>
      <c r="O506" s="2"/>
      <c r="P506" s="2"/>
      <c r="Q506" s="2"/>
    </row>
    <row r="507">
      <c r="A507" s="10"/>
      <c r="B507" s="54" t="s">
        <v>52</v>
      </c>
      <c r="C507" s="1"/>
      <c r="D507" s="1"/>
      <c r="E507" s="55" t="s">
        <v>53</v>
      </c>
      <c r="F507" s="1"/>
      <c r="G507" s="1"/>
      <c r="H507" s="45"/>
      <c r="I507" s="1"/>
      <c r="J507" s="45"/>
      <c r="K507" s="1"/>
      <c r="L507" s="1"/>
      <c r="M507" s="13"/>
      <c r="N507" s="2"/>
      <c r="O507" s="2"/>
      <c r="P507" s="2"/>
      <c r="Q507" s="2"/>
    </row>
    <row r="508" thickBot="1">
      <c r="A508" s="10"/>
      <c r="B508" s="56" t="s">
        <v>54</v>
      </c>
      <c r="C508" s="30"/>
      <c r="D508" s="30"/>
      <c r="E508" s="28"/>
      <c r="F508" s="30"/>
      <c r="G508" s="30"/>
      <c r="H508" s="57"/>
      <c r="I508" s="30"/>
      <c r="J508" s="57"/>
      <c r="K508" s="30"/>
      <c r="L508" s="30"/>
      <c r="M508" s="13"/>
      <c r="N508" s="2"/>
      <c r="O508" s="2"/>
      <c r="P508" s="2"/>
      <c r="Q508" s="2"/>
    </row>
    <row r="509" thickTop="1">
      <c r="A509" s="10"/>
      <c r="B509" s="46">
        <v>76</v>
      </c>
      <c r="C509" s="47" t="s">
        <v>443</v>
      </c>
      <c r="D509" s="47" t="s">
        <v>7</v>
      </c>
      <c r="E509" s="47" t="s">
        <v>444</v>
      </c>
      <c r="F509" s="47" t="s">
        <v>7</v>
      </c>
      <c r="G509" s="48" t="s">
        <v>159</v>
      </c>
      <c r="H509" s="58">
        <v>38.609999999999999</v>
      </c>
      <c r="I509" s="59">
        <v>0</v>
      </c>
      <c r="J509" s="60">
        <f>ROUND(H509*I509,2)</f>
        <v>0</v>
      </c>
      <c r="K509" s="61">
        <v>0.20999999999999999</v>
      </c>
      <c r="L509" s="62">
        <f>ROUND(J509*1.21,2)</f>
        <v>0</v>
      </c>
      <c r="M509" s="13"/>
      <c r="N509" s="2"/>
      <c r="O509" s="2"/>
      <c r="P509" s="2"/>
      <c r="Q509" s="38">
        <f>IF(ISNUMBER(K509),IF(H509&gt;0,IF(I509&gt;0,J509,0),0),0)</f>
        <v>0</v>
      </c>
      <c r="R509" s="9">
        <f>IF(ISNUMBER(K509)=FALSE,J509,0)</f>
        <v>0</v>
      </c>
    </row>
    <row r="510">
      <c r="A510" s="10"/>
      <c r="B510" s="54" t="s">
        <v>46</v>
      </c>
      <c r="C510" s="1"/>
      <c r="D510" s="1"/>
      <c r="E510" s="55" t="s">
        <v>445</v>
      </c>
      <c r="F510" s="1"/>
      <c r="G510" s="1"/>
      <c r="H510" s="45"/>
      <c r="I510" s="1"/>
      <c r="J510" s="45"/>
      <c r="K510" s="1"/>
      <c r="L510" s="1"/>
      <c r="M510" s="13"/>
      <c r="N510" s="2"/>
      <c r="O510" s="2"/>
      <c r="P510" s="2"/>
      <c r="Q510" s="2"/>
    </row>
    <row r="511">
      <c r="A511" s="10"/>
      <c r="B511" s="54" t="s">
        <v>48</v>
      </c>
      <c r="C511" s="1"/>
      <c r="D511" s="1"/>
      <c r="E511" s="55" t="s">
        <v>446</v>
      </c>
      <c r="F511" s="1"/>
      <c r="G511" s="1"/>
      <c r="H511" s="45"/>
      <c r="I511" s="1"/>
      <c r="J511" s="45"/>
      <c r="K511" s="1"/>
      <c r="L511" s="1"/>
      <c r="M511" s="13"/>
      <c r="N511" s="2"/>
      <c r="O511" s="2"/>
      <c r="P511" s="2"/>
      <c r="Q511" s="2"/>
    </row>
    <row r="512">
      <c r="A512" s="10"/>
      <c r="B512" s="54" t="s">
        <v>50</v>
      </c>
      <c r="C512" s="1"/>
      <c r="D512" s="1"/>
      <c r="E512" s="55" t="s">
        <v>447</v>
      </c>
      <c r="F512" s="1"/>
      <c r="G512" s="1"/>
      <c r="H512" s="45"/>
      <c r="I512" s="1"/>
      <c r="J512" s="45"/>
      <c r="K512" s="1"/>
      <c r="L512" s="1"/>
      <c r="M512" s="13"/>
      <c r="N512" s="2"/>
      <c r="O512" s="2"/>
      <c r="P512" s="2"/>
      <c r="Q512" s="2"/>
    </row>
    <row r="513">
      <c r="A513" s="10"/>
      <c r="B513" s="54" t="s">
        <v>52</v>
      </c>
      <c r="C513" s="1"/>
      <c r="D513" s="1"/>
      <c r="E513" s="55" t="s">
        <v>53</v>
      </c>
      <c r="F513" s="1"/>
      <c r="G513" s="1"/>
      <c r="H513" s="45"/>
      <c r="I513" s="1"/>
      <c r="J513" s="45"/>
      <c r="K513" s="1"/>
      <c r="L513" s="1"/>
      <c r="M513" s="13"/>
      <c r="N513" s="2"/>
      <c r="O513" s="2"/>
      <c r="P513" s="2"/>
      <c r="Q513" s="2"/>
    </row>
    <row r="514" thickBot="1">
      <c r="A514" s="10"/>
      <c r="B514" s="56" t="s">
        <v>54</v>
      </c>
      <c r="C514" s="30"/>
      <c r="D514" s="30"/>
      <c r="E514" s="28"/>
      <c r="F514" s="30"/>
      <c r="G514" s="30"/>
      <c r="H514" s="57"/>
      <c r="I514" s="30"/>
      <c r="J514" s="57"/>
      <c r="K514" s="30"/>
      <c r="L514" s="30"/>
      <c r="M514" s="13"/>
      <c r="N514" s="2"/>
      <c r="O514" s="2"/>
      <c r="P514" s="2"/>
      <c r="Q514" s="2"/>
    </row>
    <row r="515" thickTop="1" thickBot="1" ht="25" customHeight="1">
      <c r="A515" s="10"/>
      <c r="B515" s="1"/>
      <c r="C515" s="63">
        <v>8</v>
      </c>
      <c r="D515" s="1"/>
      <c r="E515" s="63" t="s">
        <v>102</v>
      </c>
      <c r="F515" s="1"/>
      <c r="G515" s="64" t="s">
        <v>88</v>
      </c>
      <c r="H515" s="65">
        <f>J503+J509</f>
        <v>0</v>
      </c>
      <c r="I515" s="64" t="s">
        <v>89</v>
      </c>
      <c r="J515" s="66">
        <f>(L515-H515)</f>
        <v>0</v>
      </c>
      <c r="K515" s="64" t="s">
        <v>90</v>
      </c>
      <c r="L515" s="67">
        <f>ROUND((J503+J509)*1.21,2)</f>
        <v>0</v>
      </c>
      <c r="M515" s="13"/>
      <c r="N515" s="2"/>
      <c r="O515" s="2"/>
      <c r="P515" s="2"/>
      <c r="Q515" s="38">
        <f>0+Q503+Q509</f>
        <v>0</v>
      </c>
      <c r="R515" s="9">
        <f>0+R503+R509</f>
        <v>0</v>
      </c>
      <c r="S515" s="68">
        <f>Q515*(1+J515)+R515</f>
        <v>0</v>
      </c>
    </row>
    <row r="516" thickTop="1" thickBot="1" ht="25" customHeight="1">
      <c r="A516" s="10"/>
      <c r="B516" s="69"/>
      <c r="C516" s="69"/>
      <c r="D516" s="69"/>
      <c r="E516" s="69"/>
      <c r="F516" s="69"/>
      <c r="G516" s="70" t="s">
        <v>91</v>
      </c>
      <c r="H516" s="71">
        <f>0+J503+J509</f>
        <v>0</v>
      </c>
      <c r="I516" s="70" t="s">
        <v>92</v>
      </c>
      <c r="J516" s="72">
        <f>0+J515</f>
        <v>0</v>
      </c>
      <c r="K516" s="70" t="s">
        <v>93</v>
      </c>
      <c r="L516" s="73">
        <f>0+L515</f>
        <v>0</v>
      </c>
      <c r="M516" s="13"/>
      <c r="N516" s="2"/>
      <c r="O516" s="2"/>
      <c r="P516" s="2"/>
      <c r="Q516" s="2"/>
    </row>
    <row r="517" ht="40" customHeight="1">
      <c r="A517" s="10"/>
      <c r="B517" s="78" t="s">
        <v>448</v>
      </c>
      <c r="C517" s="1"/>
      <c r="D517" s="1"/>
      <c r="E517" s="1"/>
      <c r="F517" s="1"/>
      <c r="G517" s="1"/>
      <c r="H517" s="45"/>
      <c r="I517" s="1"/>
      <c r="J517" s="45"/>
      <c r="K517" s="1"/>
      <c r="L517" s="1"/>
      <c r="M517" s="13"/>
      <c r="N517" s="2"/>
      <c r="O517" s="2"/>
      <c r="P517" s="2"/>
      <c r="Q517" s="2"/>
    </row>
    <row r="518">
      <c r="A518" s="10"/>
      <c r="B518" s="46">
        <v>77</v>
      </c>
      <c r="C518" s="47" t="s">
        <v>449</v>
      </c>
      <c r="D518" s="47" t="s">
        <v>7</v>
      </c>
      <c r="E518" s="47" t="s">
        <v>450</v>
      </c>
      <c r="F518" s="47" t="s">
        <v>7</v>
      </c>
      <c r="G518" s="48" t="s">
        <v>159</v>
      </c>
      <c r="H518" s="49">
        <v>22</v>
      </c>
      <c r="I518" s="50">
        <v>0</v>
      </c>
      <c r="J518" s="51">
        <f>ROUND(H518*I518,2)</f>
        <v>0</v>
      </c>
      <c r="K518" s="52">
        <v>0.20999999999999999</v>
      </c>
      <c r="L518" s="53">
        <f>ROUND(J518*1.21,2)</f>
        <v>0</v>
      </c>
      <c r="M518" s="13"/>
      <c r="N518" s="2"/>
      <c r="O518" s="2"/>
      <c r="P518" s="2"/>
      <c r="Q518" s="38">
        <f>IF(ISNUMBER(K518),IF(H518&gt;0,IF(I518&gt;0,J518,0),0),0)</f>
        <v>0</v>
      </c>
      <c r="R518" s="9">
        <f>IF(ISNUMBER(K518)=FALSE,J518,0)</f>
        <v>0</v>
      </c>
    </row>
    <row r="519">
      <c r="A519" s="10"/>
      <c r="B519" s="54" t="s">
        <v>46</v>
      </c>
      <c r="C519" s="1"/>
      <c r="D519" s="1"/>
      <c r="E519" s="55" t="s">
        <v>451</v>
      </c>
      <c r="F519" s="1"/>
      <c r="G519" s="1"/>
      <c r="H519" s="45"/>
      <c r="I519" s="1"/>
      <c r="J519" s="45"/>
      <c r="K519" s="1"/>
      <c r="L519" s="1"/>
      <c r="M519" s="13"/>
      <c r="N519" s="2"/>
      <c r="O519" s="2"/>
      <c r="P519" s="2"/>
      <c r="Q519" s="2"/>
    </row>
    <row r="520">
      <c r="A520" s="10"/>
      <c r="B520" s="54" t="s">
        <v>48</v>
      </c>
      <c r="C520" s="1"/>
      <c r="D520" s="1"/>
      <c r="E520" s="55" t="s">
        <v>452</v>
      </c>
      <c r="F520" s="1"/>
      <c r="G520" s="1"/>
      <c r="H520" s="45"/>
      <c r="I520" s="1"/>
      <c r="J520" s="45"/>
      <c r="K520" s="1"/>
      <c r="L520" s="1"/>
      <c r="M520" s="13"/>
      <c r="N520" s="2"/>
      <c r="O520" s="2"/>
      <c r="P520" s="2"/>
      <c r="Q520" s="2"/>
    </row>
    <row r="521">
      <c r="A521" s="10"/>
      <c r="B521" s="54" t="s">
        <v>50</v>
      </c>
      <c r="C521" s="1"/>
      <c r="D521" s="1"/>
      <c r="E521" s="55" t="s">
        <v>453</v>
      </c>
      <c r="F521" s="1"/>
      <c r="G521" s="1"/>
      <c r="H521" s="45"/>
      <c r="I521" s="1"/>
      <c r="J521" s="45"/>
      <c r="K521" s="1"/>
      <c r="L521" s="1"/>
      <c r="M521" s="13"/>
      <c r="N521" s="2"/>
      <c r="O521" s="2"/>
      <c r="P521" s="2"/>
      <c r="Q521" s="2"/>
    </row>
    <row r="522">
      <c r="A522" s="10"/>
      <c r="B522" s="54" t="s">
        <v>52</v>
      </c>
      <c r="C522" s="1"/>
      <c r="D522" s="1"/>
      <c r="E522" s="55" t="s">
        <v>53</v>
      </c>
      <c r="F522" s="1"/>
      <c r="G522" s="1"/>
      <c r="H522" s="45"/>
      <c r="I522" s="1"/>
      <c r="J522" s="45"/>
      <c r="K522" s="1"/>
      <c r="L522" s="1"/>
      <c r="M522" s="13"/>
      <c r="N522" s="2"/>
      <c r="O522" s="2"/>
      <c r="P522" s="2"/>
      <c r="Q522" s="2"/>
    </row>
    <row r="523" thickBot="1">
      <c r="A523" s="10"/>
      <c r="B523" s="56" t="s">
        <v>54</v>
      </c>
      <c r="C523" s="30"/>
      <c r="D523" s="30"/>
      <c r="E523" s="28"/>
      <c r="F523" s="30"/>
      <c r="G523" s="30"/>
      <c r="H523" s="57"/>
      <c r="I523" s="30"/>
      <c r="J523" s="57"/>
      <c r="K523" s="30"/>
      <c r="L523" s="30"/>
      <c r="M523" s="13"/>
      <c r="N523" s="2"/>
      <c r="O523" s="2"/>
      <c r="P523" s="2"/>
      <c r="Q523" s="2"/>
    </row>
    <row r="524" thickTop="1">
      <c r="A524" s="10"/>
      <c r="B524" s="46">
        <v>78</v>
      </c>
      <c r="C524" s="47" t="s">
        <v>454</v>
      </c>
      <c r="D524" s="47" t="s">
        <v>7</v>
      </c>
      <c r="E524" s="47" t="s">
        <v>455</v>
      </c>
      <c r="F524" s="47" t="s">
        <v>7</v>
      </c>
      <c r="G524" s="48" t="s">
        <v>159</v>
      </c>
      <c r="H524" s="58">
        <v>31</v>
      </c>
      <c r="I524" s="59">
        <v>0</v>
      </c>
      <c r="J524" s="60">
        <f>ROUND(H524*I524,2)</f>
        <v>0</v>
      </c>
      <c r="K524" s="61">
        <v>0.20999999999999999</v>
      </c>
      <c r="L524" s="62">
        <f>ROUND(J524*1.21,2)</f>
        <v>0</v>
      </c>
      <c r="M524" s="13"/>
      <c r="N524" s="2"/>
      <c r="O524" s="2"/>
      <c r="P524" s="2"/>
      <c r="Q524" s="38">
        <f>IF(ISNUMBER(K524),IF(H524&gt;0,IF(I524&gt;0,J524,0),0),0)</f>
        <v>0</v>
      </c>
      <c r="R524" s="9">
        <f>IF(ISNUMBER(K524)=FALSE,J524,0)</f>
        <v>0</v>
      </c>
    </row>
    <row r="525">
      <c r="A525" s="10"/>
      <c r="B525" s="54" t="s">
        <v>46</v>
      </c>
      <c r="C525" s="1"/>
      <c r="D525" s="1"/>
      <c r="E525" s="55" t="s">
        <v>456</v>
      </c>
      <c r="F525" s="1"/>
      <c r="G525" s="1"/>
      <c r="H525" s="45"/>
      <c r="I525" s="1"/>
      <c r="J525" s="45"/>
      <c r="K525" s="1"/>
      <c r="L525" s="1"/>
      <c r="M525" s="13"/>
      <c r="N525" s="2"/>
      <c r="O525" s="2"/>
      <c r="P525" s="2"/>
      <c r="Q525" s="2"/>
    </row>
    <row r="526">
      <c r="A526" s="10"/>
      <c r="B526" s="54" t="s">
        <v>48</v>
      </c>
      <c r="C526" s="1"/>
      <c r="D526" s="1"/>
      <c r="E526" s="55" t="s">
        <v>457</v>
      </c>
      <c r="F526" s="1"/>
      <c r="G526" s="1"/>
      <c r="H526" s="45"/>
      <c r="I526" s="1"/>
      <c r="J526" s="45"/>
      <c r="K526" s="1"/>
      <c r="L526" s="1"/>
      <c r="M526" s="13"/>
      <c r="N526" s="2"/>
      <c r="O526" s="2"/>
      <c r="P526" s="2"/>
      <c r="Q526" s="2"/>
    </row>
    <row r="527">
      <c r="A527" s="10"/>
      <c r="B527" s="54" t="s">
        <v>50</v>
      </c>
      <c r="C527" s="1"/>
      <c r="D527" s="1"/>
      <c r="E527" s="55" t="s">
        <v>453</v>
      </c>
      <c r="F527" s="1"/>
      <c r="G527" s="1"/>
      <c r="H527" s="45"/>
      <c r="I527" s="1"/>
      <c r="J527" s="45"/>
      <c r="K527" s="1"/>
      <c r="L527" s="1"/>
      <c r="M527" s="13"/>
      <c r="N527" s="2"/>
      <c r="O527" s="2"/>
      <c r="P527" s="2"/>
      <c r="Q527" s="2"/>
    </row>
    <row r="528">
      <c r="A528" s="10"/>
      <c r="B528" s="54" t="s">
        <v>52</v>
      </c>
      <c r="C528" s="1"/>
      <c r="D528" s="1"/>
      <c r="E528" s="55" t="s">
        <v>53</v>
      </c>
      <c r="F528" s="1"/>
      <c r="G528" s="1"/>
      <c r="H528" s="45"/>
      <c r="I528" s="1"/>
      <c r="J528" s="45"/>
      <c r="K528" s="1"/>
      <c r="L528" s="1"/>
      <c r="M528" s="13"/>
      <c r="N528" s="2"/>
      <c r="O528" s="2"/>
      <c r="P528" s="2"/>
      <c r="Q528" s="2"/>
    </row>
    <row r="529" thickBot="1">
      <c r="A529" s="10"/>
      <c r="B529" s="56" t="s">
        <v>54</v>
      </c>
      <c r="C529" s="30"/>
      <c r="D529" s="30"/>
      <c r="E529" s="28"/>
      <c r="F529" s="30"/>
      <c r="G529" s="30"/>
      <c r="H529" s="57"/>
      <c r="I529" s="30"/>
      <c r="J529" s="57"/>
      <c r="K529" s="30"/>
      <c r="L529" s="30"/>
      <c r="M529" s="13"/>
      <c r="N529" s="2"/>
      <c r="O529" s="2"/>
      <c r="P529" s="2"/>
      <c r="Q529" s="2"/>
    </row>
    <row r="530" thickTop="1">
      <c r="A530" s="10"/>
      <c r="B530" s="46">
        <v>79</v>
      </c>
      <c r="C530" s="47" t="s">
        <v>458</v>
      </c>
      <c r="D530" s="47" t="s">
        <v>7</v>
      </c>
      <c r="E530" s="47" t="s">
        <v>459</v>
      </c>
      <c r="F530" s="47" t="s">
        <v>7</v>
      </c>
      <c r="G530" s="48" t="s">
        <v>159</v>
      </c>
      <c r="H530" s="58">
        <v>39</v>
      </c>
      <c r="I530" s="59">
        <v>0</v>
      </c>
      <c r="J530" s="60">
        <f>ROUND(H530*I530,2)</f>
        <v>0</v>
      </c>
      <c r="K530" s="61">
        <v>0.20999999999999999</v>
      </c>
      <c r="L530" s="62">
        <f>ROUND(J530*1.21,2)</f>
        <v>0</v>
      </c>
      <c r="M530" s="13"/>
      <c r="N530" s="2"/>
      <c r="O530" s="2"/>
      <c r="P530" s="2"/>
      <c r="Q530" s="38">
        <f>IF(ISNUMBER(K530),IF(H530&gt;0,IF(I530&gt;0,J530,0),0),0)</f>
        <v>0</v>
      </c>
      <c r="R530" s="9">
        <f>IF(ISNUMBER(K530)=FALSE,J530,0)</f>
        <v>0</v>
      </c>
    </row>
    <row r="531">
      <c r="A531" s="10"/>
      <c r="B531" s="54" t="s">
        <v>46</v>
      </c>
      <c r="C531" s="1"/>
      <c r="D531" s="1"/>
      <c r="E531" s="55" t="s">
        <v>460</v>
      </c>
      <c r="F531" s="1"/>
      <c r="G531" s="1"/>
      <c r="H531" s="45"/>
      <c r="I531" s="1"/>
      <c r="J531" s="45"/>
      <c r="K531" s="1"/>
      <c r="L531" s="1"/>
      <c r="M531" s="13"/>
      <c r="N531" s="2"/>
      <c r="O531" s="2"/>
      <c r="P531" s="2"/>
      <c r="Q531" s="2"/>
    </row>
    <row r="532">
      <c r="A532" s="10"/>
      <c r="B532" s="54" t="s">
        <v>48</v>
      </c>
      <c r="C532" s="1"/>
      <c r="D532" s="1"/>
      <c r="E532" s="55" t="s">
        <v>461</v>
      </c>
      <c r="F532" s="1"/>
      <c r="G532" s="1"/>
      <c r="H532" s="45"/>
      <c r="I532" s="1"/>
      <c r="J532" s="45"/>
      <c r="K532" s="1"/>
      <c r="L532" s="1"/>
      <c r="M532" s="13"/>
      <c r="N532" s="2"/>
      <c r="O532" s="2"/>
      <c r="P532" s="2"/>
      <c r="Q532" s="2"/>
    </row>
    <row r="533">
      <c r="A533" s="10"/>
      <c r="B533" s="54" t="s">
        <v>50</v>
      </c>
      <c r="C533" s="1"/>
      <c r="D533" s="1"/>
      <c r="E533" s="55" t="s">
        <v>462</v>
      </c>
      <c r="F533" s="1"/>
      <c r="G533" s="1"/>
      <c r="H533" s="45"/>
      <c r="I533" s="1"/>
      <c r="J533" s="45"/>
      <c r="K533" s="1"/>
      <c r="L533" s="1"/>
      <c r="M533" s="13"/>
      <c r="N533" s="2"/>
      <c r="O533" s="2"/>
      <c r="P533" s="2"/>
      <c r="Q533" s="2"/>
    </row>
    <row r="534">
      <c r="A534" s="10"/>
      <c r="B534" s="54" t="s">
        <v>52</v>
      </c>
      <c r="C534" s="1"/>
      <c r="D534" s="1"/>
      <c r="E534" s="55" t="s">
        <v>53</v>
      </c>
      <c r="F534" s="1"/>
      <c r="G534" s="1"/>
      <c r="H534" s="45"/>
      <c r="I534" s="1"/>
      <c r="J534" s="45"/>
      <c r="K534" s="1"/>
      <c r="L534" s="1"/>
      <c r="M534" s="13"/>
      <c r="N534" s="2"/>
      <c r="O534" s="2"/>
      <c r="P534" s="2"/>
      <c r="Q534" s="2"/>
    </row>
    <row r="535" thickBot="1">
      <c r="A535" s="10"/>
      <c r="B535" s="56" t="s">
        <v>54</v>
      </c>
      <c r="C535" s="30"/>
      <c r="D535" s="30"/>
      <c r="E535" s="28"/>
      <c r="F535" s="30"/>
      <c r="G535" s="30"/>
      <c r="H535" s="57"/>
      <c r="I535" s="30"/>
      <c r="J535" s="57"/>
      <c r="K535" s="30"/>
      <c r="L535" s="30"/>
      <c r="M535" s="13"/>
      <c r="N535" s="2"/>
      <c r="O535" s="2"/>
      <c r="P535" s="2"/>
      <c r="Q535" s="2"/>
    </row>
    <row r="536" thickTop="1">
      <c r="A536" s="10"/>
      <c r="B536" s="46">
        <v>80</v>
      </c>
      <c r="C536" s="47" t="s">
        <v>463</v>
      </c>
      <c r="D536" s="47" t="s">
        <v>7</v>
      </c>
      <c r="E536" s="47" t="s">
        <v>464</v>
      </c>
      <c r="F536" s="47" t="s">
        <v>7</v>
      </c>
      <c r="G536" s="48" t="s">
        <v>159</v>
      </c>
      <c r="H536" s="58">
        <v>18.530000000000001</v>
      </c>
      <c r="I536" s="59">
        <v>0</v>
      </c>
      <c r="J536" s="60">
        <f>ROUND(H536*I536,2)</f>
        <v>0</v>
      </c>
      <c r="K536" s="61">
        <v>0.20999999999999999</v>
      </c>
      <c r="L536" s="62">
        <f>ROUND(J536*1.21,2)</f>
        <v>0</v>
      </c>
      <c r="M536" s="13"/>
      <c r="N536" s="2"/>
      <c r="O536" s="2"/>
      <c r="P536" s="2"/>
      <c r="Q536" s="38">
        <f>IF(ISNUMBER(K536),IF(H536&gt;0,IF(I536&gt;0,J536,0),0),0)</f>
        <v>0</v>
      </c>
      <c r="R536" s="9">
        <f>IF(ISNUMBER(K536)=FALSE,J536,0)</f>
        <v>0</v>
      </c>
    </row>
    <row r="537">
      <c r="A537" s="10"/>
      <c r="B537" s="54" t="s">
        <v>46</v>
      </c>
      <c r="C537" s="1"/>
      <c r="D537" s="1"/>
      <c r="E537" s="55" t="s">
        <v>456</v>
      </c>
      <c r="F537" s="1"/>
      <c r="G537" s="1"/>
      <c r="H537" s="45"/>
      <c r="I537" s="1"/>
      <c r="J537" s="45"/>
      <c r="K537" s="1"/>
      <c r="L537" s="1"/>
      <c r="M537" s="13"/>
      <c r="N537" s="2"/>
      <c r="O537" s="2"/>
      <c r="P537" s="2"/>
      <c r="Q537" s="2"/>
    </row>
    <row r="538">
      <c r="A538" s="10"/>
      <c r="B538" s="54" t="s">
        <v>48</v>
      </c>
      <c r="C538" s="1"/>
      <c r="D538" s="1"/>
      <c r="E538" s="55" t="s">
        <v>465</v>
      </c>
      <c r="F538" s="1"/>
      <c r="G538" s="1"/>
      <c r="H538" s="45"/>
      <c r="I538" s="1"/>
      <c r="J538" s="45"/>
      <c r="K538" s="1"/>
      <c r="L538" s="1"/>
      <c r="M538" s="13"/>
      <c r="N538" s="2"/>
      <c r="O538" s="2"/>
      <c r="P538" s="2"/>
      <c r="Q538" s="2"/>
    </row>
    <row r="539">
      <c r="A539" s="10"/>
      <c r="B539" s="54" t="s">
        <v>50</v>
      </c>
      <c r="C539" s="1"/>
      <c r="D539" s="1"/>
      <c r="E539" s="55" t="s">
        <v>453</v>
      </c>
      <c r="F539" s="1"/>
      <c r="G539" s="1"/>
      <c r="H539" s="45"/>
      <c r="I539" s="1"/>
      <c r="J539" s="45"/>
      <c r="K539" s="1"/>
      <c r="L539" s="1"/>
      <c r="M539" s="13"/>
      <c r="N539" s="2"/>
      <c r="O539" s="2"/>
      <c r="P539" s="2"/>
      <c r="Q539" s="2"/>
    </row>
    <row r="540">
      <c r="A540" s="10"/>
      <c r="B540" s="54" t="s">
        <v>52</v>
      </c>
      <c r="C540" s="1"/>
      <c r="D540" s="1"/>
      <c r="E540" s="55" t="s">
        <v>53</v>
      </c>
      <c r="F540" s="1"/>
      <c r="G540" s="1"/>
      <c r="H540" s="45"/>
      <c r="I540" s="1"/>
      <c r="J540" s="45"/>
      <c r="K540" s="1"/>
      <c r="L540" s="1"/>
      <c r="M540" s="13"/>
      <c r="N540" s="2"/>
      <c r="O540" s="2"/>
      <c r="P540" s="2"/>
      <c r="Q540" s="2"/>
    </row>
    <row r="541" thickBot="1">
      <c r="A541" s="10"/>
      <c r="B541" s="56" t="s">
        <v>54</v>
      </c>
      <c r="C541" s="30"/>
      <c r="D541" s="30"/>
      <c r="E541" s="28"/>
      <c r="F541" s="30"/>
      <c r="G541" s="30"/>
      <c r="H541" s="57"/>
      <c r="I541" s="30"/>
      <c r="J541" s="57"/>
      <c r="K541" s="30"/>
      <c r="L541" s="30"/>
      <c r="M541" s="13"/>
      <c r="N541" s="2"/>
      <c r="O541" s="2"/>
      <c r="P541" s="2"/>
      <c r="Q541" s="2"/>
    </row>
    <row r="542" thickTop="1">
      <c r="A542" s="10"/>
      <c r="B542" s="46">
        <v>81</v>
      </c>
      <c r="C542" s="47" t="s">
        <v>466</v>
      </c>
      <c r="D542" s="47" t="s">
        <v>7</v>
      </c>
      <c r="E542" s="47" t="s">
        <v>467</v>
      </c>
      <c r="F542" s="47" t="s">
        <v>7</v>
      </c>
      <c r="G542" s="48" t="s">
        <v>159</v>
      </c>
      <c r="H542" s="58">
        <v>34.609999999999999</v>
      </c>
      <c r="I542" s="59">
        <v>0</v>
      </c>
      <c r="J542" s="60">
        <f>ROUND(H542*I542,2)</f>
        <v>0</v>
      </c>
      <c r="K542" s="61">
        <v>0.20999999999999999</v>
      </c>
      <c r="L542" s="62">
        <f>ROUND(J542*1.21,2)</f>
        <v>0</v>
      </c>
      <c r="M542" s="13"/>
      <c r="N542" s="2"/>
      <c r="O542" s="2"/>
      <c r="P542" s="2"/>
      <c r="Q542" s="38">
        <f>IF(ISNUMBER(K542),IF(H542&gt;0,IF(I542&gt;0,J542,0),0),0)</f>
        <v>0</v>
      </c>
      <c r="R542" s="9">
        <f>IF(ISNUMBER(K542)=FALSE,J542,0)</f>
        <v>0</v>
      </c>
    </row>
    <row r="543">
      <c r="A543" s="10"/>
      <c r="B543" s="54" t="s">
        <v>46</v>
      </c>
      <c r="C543" s="1"/>
      <c r="D543" s="1"/>
      <c r="E543" s="55" t="s">
        <v>468</v>
      </c>
      <c r="F543" s="1"/>
      <c r="G543" s="1"/>
      <c r="H543" s="45"/>
      <c r="I543" s="1"/>
      <c r="J543" s="45"/>
      <c r="K543" s="1"/>
      <c r="L543" s="1"/>
      <c r="M543" s="13"/>
      <c r="N543" s="2"/>
      <c r="O543" s="2"/>
      <c r="P543" s="2"/>
      <c r="Q543" s="2"/>
    </row>
    <row r="544">
      <c r="A544" s="10"/>
      <c r="B544" s="54" t="s">
        <v>48</v>
      </c>
      <c r="C544" s="1"/>
      <c r="D544" s="1"/>
      <c r="E544" s="55" t="s">
        <v>469</v>
      </c>
      <c r="F544" s="1"/>
      <c r="G544" s="1"/>
      <c r="H544" s="45"/>
      <c r="I544" s="1"/>
      <c r="J544" s="45"/>
      <c r="K544" s="1"/>
      <c r="L544" s="1"/>
      <c r="M544" s="13"/>
      <c r="N544" s="2"/>
      <c r="O544" s="2"/>
      <c r="P544" s="2"/>
      <c r="Q544" s="2"/>
    </row>
    <row r="545">
      <c r="A545" s="10"/>
      <c r="B545" s="54" t="s">
        <v>50</v>
      </c>
      <c r="C545" s="1"/>
      <c r="D545" s="1"/>
      <c r="E545" s="55" t="s">
        <v>470</v>
      </c>
      <c r="F545" s="1"/>
      <c r="G545" s="1"/>
      <c r="H545" s="45"/>
      <c r="I545" s="1"/>
      <c r="J545" s="45"/>
      <c r="K545" s="1"/>
      <c r="L545" s="1"/>
      <c r="M545" s="13"/>
      <c r="N545" s="2"/>
      <c r="O545" s="2"/>
      <c r="P545" s="2"/>
      <c r="Q545" s="2"/>
    </row>
    <row r="546">
      <c r="A546" s="10"/>
      <c r="B546" s="54" t="s">
        <v>52</v>
      </c>
      <c r="C546" s="1"/>
      <c r="D546" s="1"/>
      <c r="E546" s="55" t="s">
        <v>53</v>
      </c>
      <c r="F546" s="1"/>
      <c r="G546" s="1"/>
      <c r="H546" s="45"/>
      <c r="I546" s="1"/>
      <c r="J546" s="45"/>
      <c r="K546" s="1"/>
      <c r="L546" s="1"/>
      <c r="M546" s="13"/>
      <c r="N546" s="2"/>
      <c r="O546" s="2"/>
      <c r="P546" s="2"/>
      <c r="Q546" s="2"/>
    </row>
    <row r="547" thickBot="1">
      <c r="A547" s="10"/>
      <c r="B547" s="56" t="s">
        <v>54</v>
      </c>
      <c r="C547" s="30"/>
      <c r="D547" s="30"/>
      <c r="E547" s="28"/>
      <c r="F547" s="30"/>
      <c r="G547" s="30"/>
      <c r="H547" s="57"/>
      <c r="I547" s="30"/>
      <c r="J547" s="57"/>
      <c r="K547" s="30"/>
      <c r="L547" s="30"/>
      <c r="M547" s="13"/>
      <c r="N547" s="2"/>
      <c r="O547" s="2"/>
      <c r="P547" s="2"/>
      <c r="Q547" s="2"/>
    </row>
    <row r="548" thickTop="1">
      <c r="A548" s="10"/>
      <c r="B548" s="46">
        <v>82</v>
      </c>
      <c r="C548" s="47" t="s">
        <v>471</v>
      </c>
      <c r="D548" s="47" t="s">
        <v>7</v>
      </c>
      <c r="E548" s="47" t="s">
        <v>472</v>
      </c>
      <c r="F548" s="47" t="s">
        <v>7</v>
      </c>
      <c r="G548" s="48" t="s">
        <v>84</v>
      </c>
      <c r="H548" s="58">
        <v>10</v>
      </c>
      <c r="I548" s="59">
        <v>0</v>
      </c>
      <c r="J548" s="60">
        <f>ROUND(H548*I548,2)</f>
        <v>0</v>
      </c>
      <c r="K548" s="61">
        <v>0.20999999999999999</v>
      </c>
      <c r="L548" s="62">
        <f>ROUND(J548*1.21,2)</f>
        <v>0</v>
      </c>
      <c r="M548" s="13"/>
      <c r="N548" s="2"/>
      <c r="O548" s="2"/>
      <c r="P548" s="2"/>
      <c r="Q548" s="38">
        <f>IF(ISNUMBER(K548),IF(H548&gt;0,IF(I548&gt;0,J548,0),0),0)</f>
        <v>0</v>
      </c>
      <c r="R548" s="9">
        <f>IF(ISNUMBER(K548)=FALSE,J548,0)</f>
        <v>0</v>
      </c>
    </row>
    <row r="549">
      <c r="A549" s="10"/>
      <c r="B549" s="54" t="s">
        <v>46</v>
      </c>
      <c r="C549" s="1"/>
      <c r="D549" s="1"/>
      <c r="E549" s="55" t="s">
        <v>7</v>
      </c>
      <c r="F549" s="1"/>
      <c r="G549" s="1"/>
      <c r="H549" s="45"/>
      <c r="I549" s="1"/>
      <c r="J549" s="45"/>
      <c r="K549" s="1"/>
      <c r="L549" s="1"/>
      <c r="M549" s="13"/>
      <c r="N549" s="2"/>
      <c r="O549" s="2"/>
      <c r="P549" s="2"/>
      <c r="Q549" s="2"/>
    </row>
    <row r="550">
      <c r="A550" s="10"/>
      <c r="B550" s="54" t="s">
        <v>48</v>
      </c>
      <c r="C550" s="1"/>
      <c r="D550" s="1"/>
      <c r="E550" s="55" t="s">
        <v>473</v>
      </c>
      <c r="F550" s="1"/>
      <c r="G550" s="1"/>
      <c r="H550" s="45"/>
      <c r="I550" s="1"/>
      <c r="J550" s="45"/>
      <c r="K550" s="1"/>
      <c r="L550" s="1"/>
      <c r="M550" s="13"/>
      <c r="N550" s="2"/>
      <c r="O550" s="2"/>
      <c r="P550" s="2"/>
      <c r="Q550" s="2"/>
    </row>
    <row r="551">
      <c r="A551" s="10"/>
      <c r="B551" s="54" t="s">
        <v>50</v>
      </c>
      <c r="C551" s="1"/>
      <c r="D551" s="1"/>
      <c r="E551" s="55" t="s">
        <v>474</v>
      </c>
      <c r="F551" s="1"/>
      <c r="G551" s="1"/>
      <c r="H551" s="45"/>
      <c r="I551" s="1"/>
      <c r="J551" s="45"/>
      <c r="K551" s="1"/>
      <c r="L551" s="1"/>
      <c r="M551" s="13"/>
      <c r="N551" s="2"/>
      <c r="O551" s="2"/>
      <c r="P551" s="2"/>
      <c r="Q551" s="2"/>
    </row>
    <row r="552">
      <c r="A552" s="10"/>
      <c r="B552" s="54" t="s">
        <v>52</v>
      </c>
      <c r="C552" s="1"/>
      <c r="D552" s="1"/>
      <c r="E552" s="55" t="s">
        <v>53</v>
      </c>
      <c r="F552" s="1"/>
      <c r="G552" s="1"/>
      <c r="H552" s="45"/>
      <c r="I552" s="1"/>
      <c r="J552" s="45"/>
      <c r="K552" s="1"/>
      <c r="L552" s="1"/>
      <c r="M552" s="13"/>
      <c r="N552" s="2"/>
      <c r="O552" s="2"/>
      <c r="P552" s="2"/>
      <c r="Q552" s="2"/>
    </row>
    <row r="553" thickBot="1">
      <c r="A553" s="10"/>
      <c r="B553" s="56" t="s">
        <v>54</v>
      </c>
      <c r="C553" s="30"/>
      <c r="D553" s="30"/>
      <c r="E553" s="28"/>
      <c r="F553" s="30"/>
      <c r="G553" s="30"/>
      <c r="H553" s="57"/>
      <c r="I553" s="30"/>
      <c r="J553" s="57"/>
      <c r="K553" s="30"/>
      <c r="L553" s="30"/>
      <c r="M553" s="13"/>
      <c r="N553" s="2"/>
      <c r="O553" s="2"/>
      <c r="P553" s="2"/>
      <c r="Q553" s="2"/>
    </row>
    <row r="554" thickTop="1">
      <c r="A554" s="10"/>
      <c r="B554" s="46">
        <v>83</v>
      </c>
      <c r="C554" s="47" t="s">
        <v>475</v>
      </c>
      <c r="D554" s="47"/>
      <c r="E554" s="47" t="s">
        <v>476</v>
      </c>
      <c r="F554" s="47" t="s">
        <v>7</v>
      </c>
      <c r="G554" s="48" t="s">
        <v>84</v>
      </c>
      <c r="H554" s="58">
        <v>6</v>
      </c>
      <c r="I554" s="59">
        <v>0</v>
      </c>
      <c r="J554" s="60">
        <f>ROUND(H554*I554,2)</f>
        <v>0</v>
      </c>
      <c r="K554" s="61">
        <v>0.20999999999999999</v>
      </c>
      <c r="L554" s="62">
        <f>ROUND(J554*1.21,2)</f>
        <v>0</v>
      </c>
      <c r="M554" s="13"/>
      <c r="N554" s="2"/>
      <c r="O554" s="2"/>
      <c r="P554" s="2"/>
      <c r="Q554" s="38">
        <f>IF(ISNUMBER(K554),IF(H554&gt;0,IF(I554&gt;0,J554,0),0),0)</f>
        <v>0</v>
      </c>
      <c r="R554" s="9">
        <f>IF(ISNUMBER(K554)=FALSE,J554,0)</f>
        <v>0</v>
      </c>
    </row>
    <row r="555">
      <c r="A555" s="10"/>
      <c r="B555" s="54" t="s">
        <v>46</v>
      </c>
      <c r="C555" s="1"/>
      <c r="D555" s="1"/>
      <c r="E555" s="55" t="s">
        <v>477</v>
      </c>
      <c r="F555" s="1"/>
      <c r="G555" s="1"/>
      <c r="H555" s="45"/>
      <c r="I555" s="1"/>
      <c r="J555" s="45"/>
      <c r="K555" s="1"/>
      <c r="L555" s="1"/>
      <c r="M555" s="13"/>
      <c r="N555" s="2"/>
      <c r="O555" s="2"/>
      <c r="P555" s="2"/>
      <c r="Q555" s="2"/>
    </row>
    <row r="556">
      <c r="A556" s="10"/>
      <c r="B556" s="54" t="s">
        <v>48</v>
      </c>
      <c r="C556" s="1"/>
      <c r="D556" s="1"/>
      <c r="E556" s="55" t="s">
        <v>478</v>
      </c>
      <c r="F556" s="1"/>
      <c r="G556" s="1"/>
      <c r="H556" s="45"/>
      <c r="I556" s="1"/>
      <c r="J556" s="45"/>
      <c r="K556" s="1"/>
      <c r="L556" s="1"/>
      <c r="M556" s="13"/>
      <c r="N556" s="2"/>
      <c r="O556" s="2"/>
      <c r="P556" s="2"/>
      <c r="Q556" s="2"/>
    </row>
    <row r="557">
      <c r="A557" s="10"/>
      <c r="B557" s="54" t="s">
        <v>50</v>
      </c>
      <c r="C557" s="1"/>
      <c r="D557" s="1"/>
      <c r="E557" s="55" t="s">
        <v>479</v>
      </c>
      <c r="F557" s="1"/>
      <c r="G557" s="1"/>
      <c r="H557" s="45"/>
      <c r="I557" s="1"/>
      <c r="J557" s="45"/>
      <c r="K557" s="1"/>
      <c r="L557" s="1"/>
      <c r="M557" s="13"/>
      <c r="N557" s="2"/>
      <c r="O557" s="2"/>
      <c r="P557" s="2"/>
      <c r="Q557" s="2"/>
    </row>
    <row r="558">
      <c r="A558" s="10"/>
      <c r="B558" s="54" t="s">
        <v>52</v>
      </c>
      <c r="C558" s="1"/>
      <c r="D558" s="1"/>
      <c r="E558" s="55" t="s">
        <v>53</v>
      </c>
      <c r="F558" s="1"/>
      <c r="G558" s="1"/>
      <c r="H558" s="45"/>
      <c r="I558" s="1"/>
      <c r="J558" s="45"/>
      <c r="K558" s="1"/>
      <c r="L558" s="1"/>
      <c r="M558" s="13"/>
      <c r="N558" s="2"/>
      <c r="O558" s="2"/>
      <c r="P558" s="2"/>
      <c r="Q558" s="2"/>
    </row>
    <row r="559" thickBot="1">
      <c r="A559" s="10"/>
      <c r="B559" s="56" t="s">
        <v>54</v>
      </c>
      <c r="C559" s="30"/>
      <c r="D559" s="30"/>
      <c r="E559" s="28"/>
      <c r="F559" s="30"/>
      <c r="G559" s="30"/>
      <c r="H559" s="57"/>
      <c r="I559" s="30"/>
      <c r="J559" s="57"/>
      <c r="K559" s="30"/>
      <c r="L559" s="30"/>
      <c r="M559" s="13"/>
      <c r="N559" s="2"/>
      <c r="O559" s="2"/>
      <c r="P559" s="2"/>
      <c r="Q559" s="2"/>
    </row>
    <row r="560" thickTop="1">
      <c r="A560" s="10"/>
      <c r="B560" s="46">
        <v>84</v>
      </c>
      <c r="C560" s="47" t="s">
        <v>480</v>
      </c>
      <c r="D560" s="47"/>
      <c r="E560" s="47" t="s">
        <v>481</v>
      </c>
      <c r="F560" s="47" t="s">
        <v>7</v>
      </c>
      <c r="G560" s="48" t="s">
        <v>84</v>
      </c>
      <c r="H560" s="58">
        <v>2</v>
      </c>
      <c r="I560" s="59">
        <v>0</v>
      </c>
      <c r="J560" s="60">
        <f>ROUND(H560*I560,2)</f>
        <v>0</v>
      </c>
      <c r="K560" s="61">
        <v>0.20999999999999999</v>
      </c>
      <c r="L560" s="62">
        <f>ROUND(J560*1.21,2)</f>
        <v>0</v>
      </c>
      <c r="M560" s="13"/>
      <c r="N560" s="2"/>
      <c r="O560" s="2"/>
      <c r="P560" s="2"/>
      <c r="Q560" s="38">
        <f>IF(ISNUMBER(K560),IF(H560&gt;0,IF(I560&gt;0,J560,0),0),0)</f>
        <v>0</v>
      </c>
      <c r="R560" s="9">
        <f>IF(ISNUMBER(K560)=FALSE,J560,0)</f>
        <v>0</v>
      </c>
    </row>
    <row r="561">
      <c r="A561" s="10"/>
      <c r="B561" s="54" t="s">
        <v>46</v>
      </c>
      <c r="C561" s="1"/>
      <c r="D561" s="1"/>
      <c r="E561" s="55" t="s">
        <v>482</v>
      </c>
      <c r="F561" s="1"/>
      <c r="G561" s="1"/>
      <c r="H561" s="45"/>
      <c r="I561" s="1"/>
      <c r="J561" s="45"/>
      <c r="K561" s="1"/>
      <c r="L561" s="1"/>
      <c r="M561" s="13"/>
      <c r="N561" s="2"/>
      <c r="O561" s="2"/>
      <c r="P561" s="2"/>
      <c r="Q561" s="2"/>
    </row>
    <row r="562">
      <c r="A562" s="10"/>
      <c r="B562" s="54" t="s">
        <v>48</v>
      </c>
      <c r="C562" s="1"/>
      <c r="D562" s="1"/>
      <c r="E562" s="55" t="s">
        <v>483</v>
      </c>
      <c r="F562" s="1"/>
      <c r="G562" s="1"/>
      <c r="H562" s="45"/>
      <c r="I562" s="1"/>
      <c r="J562" s="45"/>
      <c r="K562" s="1"/>
      <c r="L562" s="1"/>
      <c r="M562" s="13"/>
      <c r="N562" s="2"/>
      <c r="O562" s="2"/>
      <c r="P562" s="2"/>
      <c r="Q562" s="2"/>
    </row>
    <row r="563">
      <c r="A563" s="10"/>
      <c r="B563" s="54" t="s">
        <v>50</v>
      </c>
      <c r="C563" s="1"/>
      <c r="D563" s="1"/>
      <c r="E563" s="55" t="s">
        <v>484</v>
      </c>
      <c r="F563" s="1"/>
      <c r="G563" s="1"/>
      <c r="H563" s="45"/>
      <c r="I563" s="1"/>
      <c r="J563" s="45"/>
      <c r="K563" s="1"/>
      <c r="L563" s="1"/>
      <c r="M563" s="13"/>
      <c r="N563" s="2"/>
      <c r="O563" s="2"/>
      <c r="P563" s="2"/>
      <c r="Q563" s="2"/>
    </row>
    <row r="564">
      <c r="A564" s="10"/>
      <c r="B564" s="54" t="s">
        <v>52</v>
      </c>
      <c r="C564" s="1"/>
      <c r="D564" s="1"/>
      <c r="E564" s="55" t="s">
        <v>53</v>
      </c>
      <c r="F564" s="1"/>
      <c r="G564" s="1"/>
      <c r="H564" s="45"/>
      <c r="I564" s="1"/>
      <c r="J564" s="45"/>
      <c r="K564" s="1"/>
      <c r="L564" s="1"/>
      <c r="M564" s="13"/>
      <c r="N564" s="2"/>
      <c r="O564" s="2"/>
      <c r="P564" s="2"/>
      <c r="Q564" s="2"/>
    </row>
    <row r="565" thickBot="1">
      <c r="A565" s="10"/>
      <c r="B565" s="56" t="s">
        <v>54</v>
      </c>
      <c r="C565" s="30"/>
      <c r="D565" s="30"/>
      <c r="E565" s="28"/>
      <c r="F565" s="30"/>
      <c r="G565" s="30"/>
      <c r="H565" s="57"/>
      <c r="I565" s="30"/>
      <c r="J565" s="57"/>
      <c r="K565" s="30"/>
      <c r="L565" s="30"/>
      <c r="M565" s="13"/>
      <c r="N565" s="2"/>
      <c r="O565" s="2"/>
      <c r="P565" s="2"/>
      <c r="Q565" s="2"/>
    </row>
    <row r="566" thickTop="1">
      <c r="A566" s="10"/>
      <c r="B566" s="46">
        <v>85</v>
      </c>
      <c r="C566" s="47" t="s">
        <v>485</v>
      </c>
      <c r="D566" s="47"/>
      <c r="E566" s="47" t="s">
        <v>486</v>
      </c>
      <c r="F566" s="47" t="s">
        <v>7</v>
      </c>
      <c r="G566" s="48" t="s">
        <v>84</v>
      </c>
      <c r="H566" s="58">
        <v>2</v>
      </c>
      <c r="I566" s="59">
        <v>0</v>
      </c>
      <c r="J566" s="60">
        <f>ROUND(H566*I566,2)</f>
        <v>0</v>
      </c>
      <c r="K566" s="61">
        <v>0.20999999999999999</v>
      </c>
      <c r="L566" s="62">
        <f>ROUND(J566*1.21,2)</f>
        <v>0</v>
      </c>
      <c r="M566" s="13"/>
      <c r="N566" s="2"/>
      <c r="O566" s="2"/>
      <c r="P566" s="2"/>
      <c r="Q566" s="38">
        <f>IF(ISNUMBER(K566),IF(H566&gt;0,IF(I566&gt;0,J566,0),0),0)</f>
        <v>0</v>
      </c>
      <c r="R566" s="9">
        <f>IF(ISNUMBER(K566)=FALSE,J566,0)</f>
        <v>0</v>
      </c>
    </row>
    <row r="567">
      <c r="A567" s="10"/>
      <c r="B567" s="54" t="s">
        <v>46</v>
      </c>
      <c r="C567" s="1"/>
      <c r="D567" s="1"/>
      <c r="E567" s="55" t="s">
        <v>487</v>
      </c>
      <c r="F567" s="1"/>
      <c r="G567" s="1"/>
      <c r="H567" s="45"/>
      <c r="I567" s="1"/>
      <c r="J567" s="45"/>
      <c r="K567" s="1"/>
      <c r="L567" s="1"/>
      <c r="M567" s="13"/>
      <c r="N567" s="2"/>
      <c r="O567" s="2"/>
      <c r="P567" s="2"/>
      <c r="Q567" s="2"/>
    </row>
    <row r="568">
      <c r="A568" s="10"/>
      <c r="B568" s="54" t="s">
        <v>48</v>
      </c>
      <c r="C568" s="1"/>
      <c r="D568" s="1"/>
      <c r="E568" s="55" t="s">
        <v>483</v>
      </c>
      <c r="F568" s="1"/>
      <c r="G568" s="1"/>
      <c r="H568" s="45"/>
      <c r="I568" s="1"/>
      <c r="J568" s="45"/>
      <c r="K568" s="1"/>
      <c r="L568" s="1"/>
      <c r="M568" s="13"/>
      <c r="N568" s="2"/>
      <c r="O568" s="2"/>
      <c r="P568" s="2"/>
      <c r="Q568" s="2"/>
    </row>
    <row r="569">
      <c r="A569" s="10"/>
      <c r="B569" s="54" t="s">
        <v>50</v>
      </c>
      <c r="C569" s="1"/>
      <c r="D569" s="1"/>
      <c r="E569" s="55" t="s">
        <v>479</v>
      </c>
      <c r="F569" s="1"/>
      <c r="G569" s="1"/>
      <c r="H569" s="45"/>
      <c r="I569" s="1"/>
      <c r="J569" s="45"/>
      <c r="K569" s="1"/>
      <c r="L569" s="1"/>
      <c r="M569" s="13"/>
      <c r="N569" s="2"/>
      <c r="O569" s="2"/>
      <c r="P569" s="2"/>
      <c r="Q569" s="2"/>
    </row>
    <row r="570">
      <c r="A570" s="10"/>
      <c r="B570" s="54" t="s">
        <v>52</v>
      </c>
      <c r="C570" s="1"/>
      <c r="D570" s="1"/>
      <c r="E570" s="55" t="s">
        <v>53</v>
      </c>
      <c r="F570" s="1"/>
      <c r="G570" s="1"/>
      <c r="H570" s="45"/>
      <c r="I570" s="1"/>
      <c r="J570" s="45"/>
      <c r="K570" s="1"/>
      <c r="L570" s="1"/>
      <c r="M570" s="13"/>
      <c r="N570" s="2"/>
      <c r="O570" s="2"/>
      <c r="P570" s="2"/>
      <c r="Q570" s="2"/>
    </row>
    <row r="571" thickBot="1">
      <c r="A571" s="10"/>
      <c r="B571" s="56" t="s">
        <v>54</v>
      </c>
      <c r="C571" s="30"/>
      <c r="D571" s="30"/>
      <c r="E571" s="28"/>
      <c r="F571" s="30"/>
      <c r="G571" s="30"/>
      <c r="H571" s="57"/>
      <c r="I571" s="30"/>
      <c r="J571" s="57"/>
      <c r="K571" s="30"/>
      <c r="L571" s="30"/>
      <c r="M571" s="13"/>
      <c r="N571" s="2"/>
      <c r="O571" s="2"/>
      <c r="P571" s="2"/>
      <c r="Q571" s="2"/>
    </row>
    <row r="572" thickTop="1">
      <c r="A572" s="10"/>
      <c r="B572" s="46">
        <v>86</v>
      </c>
      <c r="C572" s="47" t="s">
        <v>488</v>
      </c>
      <c r="D572" s="47" t="s">
        <v>7</v>
      </c>
      <c r="E572" s="47" t="s">
        <v>489</v>
      </c>
      <c r="F572" s="47" t="s">
        <v>7</v>
      </c>
      <c r="G572" s="48" t="s">
        <v>84</v>
      </c>
      <c r="H572" s="58">
        <v>2</v>
      </c>
      <c r="I572" s="59">
        <v>0</v>
      </c>
      <c r="J572" s="60">
        <f>ROUND(H572*I572,2)</f>
        <v>0</v>
      </c>
      <c r="K572" s="61">
        <v>0.20999999999999999</v>
      </c>
      <c r="L572" s="62">
        <f>ROUND(J572*1.21,2)</f>
        <v>0</v>
      </c>
      <c r="M572" s="13"/>
      <c r="N572" s="2"/>
      <c r="O572" s="2"/>
      <c r="P572" s="2"/>
      <c r="Q572" s="38">
        <f>IF(ISNUMBER(K572),IF(H572&gt;0,IF(I572&gt;0,J572,0),0),0)</f>
        <v>0</v>
      </c>
      <c r="R572" s="9">
        <f>IF(ISNUMBER(K572)=FALSE,J572,0)</f>
        <v>0</v>
      </c>
    </row>
    <row r="573">
      <c r="A573" s="10"/>
      <c r="B573" s="54" t="s">
        <v>46</v>
      </c>
      <c r="C573" s="1"/>
      <c r="D573" s="1"/>
      <c r="E573" s="55" t="s">
        <v>490</v>
      </c>
      <c r="F573" s="1"/>
      <c r="G573" s="1"/>
      <c r="H573" s="45"/>
      <c r="I573" s="1"/>
      <c r="J573" s="45"/>
      <c r="K573" s="1"/>
      <c r="L573" s="1"/>
      <c r="M573" s="13"/>
      <c r="N573" s="2"/>
      <c r="O573" s="2"/>
      <c r="P573" s="2"/>
      <c r="Q573" s="2"/>
    </row>
    <row r="574">
      <c r="A574" s="10"/>
      <c r="B574" s="54" t="s">
        <v>48</v>
      </c>
      <c r="C574" s="1"/>
      <c r="D574" s="1"/>
      <c r="E574" s="55" t="s">
        <v>491</v>
      </c>
      <c r="F574" s="1"/>
      <c r="G574" s="1"/>
      <c r="H574" s="45"/>
      <c r="I574" s="1"/>
      <c r="J574" s="45"/>
      <c r="K574" s="1"/>
      <c r="L574" s="1"/>
      <c r="M574" s="13"/>
      <c r="N574" s="2"/>
      <c r="O574" s="2"/>
      <c r="P574" s="2"/>
      <c r="Q574" s="2"/>
    </row>
    <row r="575">
      <c r="A575" s="10"/>
      <c r="B575" s="54" t="s">
        <v>50</v>
      </c>
      <c r="C575" s="1"/>
      <c r="D575" s="1"/>
      <c r="E575" s="55" t="s">
        <v>492</v>
      </c>
      <c r="F575" s="1"/>
      <c r="G575" s="1"/>
      <c r="H575" s="45"/>
      <c r="I575" s="1"/>
      <c r="J575" s="45"/>
      <c r="K575" s="1"/>
      <c r="L575" s="1"/>
      <c r="M575" s="13"/>
      <c r="N575" s="2"/>
      <c r="O575" s="2"/>
      <c r="P575" s="2"/>
      <c r="Q575" s="2"/>
    </row>
    <row r="576">
      <c r="A576" s="10"/>
      <c r="B576" s="54" t="s">
        <v>52</v>
      </c>
      <c r="C576" s="1"/>
      <c r="D576" s="1"/>
      <c r="E576" s="55" t="s">
        <v>53</v>
      </c>
      <c r="F576" s="1"/>
      <c r="G576" s="1"/>
      <c r="H576" s="45"/>
      <c r="I576" s="1"/>
      <c r="J576" s="45"/>
      <c r="K576" s="1"/>
      <c r="L576" s="1"/>
      <c r="M576" s="13"/>
      <c r="N576" s="2"/>
      <c r="O576" s="2"/>
      <c r="P576" s="2"/>
      <c r="Q576" s="2"/>
    </row>
    <row r="577" thickBot="1">
      <c r="A577" s="10"/>
      <c r="B577" s="56" t="s">
        <v>54</v>
      </c>
      <c r="C577" s="30"/>
      <c r="D577" s="30"/>
      <c r="E577" s="28"/>
      <c r="F577" s="30"/>
      <c r="G577" s="30"/>
      <c r="H577" s="57"/>
      <c r="I577" s="30"/>
      <c r="J577" s="57"/>
      <c r="K577" s="30"/>
      <c r="L577" s="30"/>
      <c r="M577" s="13"/>
      <c r="N577" s="2"/>
      <c r="O577" s="2"/>
      <c r="P577" s="2"/>
      <c r="Q577" s="2"/>
    </row>
    <row r="578" thickTop="1">
      <c r="A578" s="10"/>
      <c r="B578" s="46">
        <v>87</v>
      </c>
      <c r="C578" s="47" t="s">
        <v>493</v>
      </c>
      <c r="D578" s="47" t="s">
        <v>7</v>
      </c>
      <c r="E578" s="47" t="s">
        <v>494</v>
      </c>
      <c r="F578" s="47" t="s">
        <v>7</v>
      </c>
      <c r="G578" s="48" t="s">
        <v>135</v>
      </c>
      <c r="H578" s="58">
        <v>11.35</v>
      </c>
      <c r="I578" s="59">
        <v>0</v>
      </c>
      <c r="J578" s="60">
        <f>ROUND(H578*I578,2)</f>
        <v>0</v>
      </c>
      <c r="K578" s="61">
        <v>0.20999999999999999</v>
      </c>
      <c r="L578" s="62">
        <f>ROUND(J578*1.21,2)</f>
        <v>0</v>
      </c>
      <c r="M578" s="13"/>
      <c r="N578" s="2"/>
      <c r="O578" s="2"/>
      <c r="P578" s="2"/>
      <c r="Q578" s="38">
        <f>IF(ISNUMBER(K578),IF(H578&gt;0,IF(I578&gt;0,J578,0),0),0)</f>
        <v>0</v>
      </c>
      <c r="R578" s="9">
        <f>IF(ISNUMBER(K578)=FALSE,J578,0)</f>
        <v>0</v>
      </c>
    </row>
    <row r="579">
      <c r="A579" s="10"/>
      <c r="B579" s="54" t="s">
        <v>46</v>
      </c>
      <c r="C579" s="1"/>
      <c r="D579" s="1"/>
      <c r="E579" s="55" t="s">
        <v>495</v>
      </c>
      <c r="F579" s="1"/>
      <c r="G579" s="1"/>
      <c r="H579" s="45"/>
      <c r="I579" s="1"/>
      <c r="J579" s="45"/>
      <c r="K579" s="1"/>
      <c r="L579" s="1"/>
      <c r="M579" s="13"/>
      <c r="N579" s="2"/>
      <c r="O579" s="2"/>
      <c r="P579" s="2"/>
      <c r="Q579" s="2"/>
    </row>
    <row r="580">
      <c r="A580" s="10"/>
      <c r="B580" s="54" t="s">
        <v>48</v>
      </c>
      <c r="C580" s="1"/>
      <c r="D580" s="1"/>
      <c r="E580" s="55" t="s">
        <v>496</v>
      </c>
      <c r="F580" s="1"/>
      <c r="G580" s="1"/>
      <c r="H580" s="45"/>
      <c r="I580" s="1"/>
      <c r="J580" s="45"/>
      <c r="K580" s="1"/>
      <c r="L580" s="1"/>
      <c r="M580" s="13"/>
      <c r="N580" s="2"/>
      <c r="O580" s="2"/>
      <c r="P580" s="2"/>
      <c r="Q580" s="2"/>
    </row>
    <row r="581">
      <c r="A581" s="10"/>
      <c r="B581" s="54" t="s">
        <v>50</v>
      </c>
      <c r="C581" s="1"/>
      <c r="D581" s="1"/>
      <c r="E581" s="55" t="s">
        <v>497</v>
      </c>
      <c r="F581" s="1"/>
      <c r="G581" s="1"/>
      <c r="H581" s="45"/>
      <c r="I581" s="1"/>
      <c r="J581" s="45"/>
      <c r="K581" s="1"/>
      <c r="L581" s="1"/>
      <c r="M581" s="13"/>
      <c r="N581" s="2"/>
      <c r="O581" s="2"/>
      <c r="P581" s="2"/>
      <c r="Q581" s="2"/>
    </row>
    <row r="582">
      <c r="A582" s="10"/>
      <c r="B582" s="54" t="s">
        <v>52</v>
      </c>
      <c r="C582" s="1"/>
      <c r="D582" s="1"/>
      <c r="E582" s="55" t="s">
        <v>53</v>
      </c>
      <c r="F582" s="1"/>
      <c r="G582" s="1"/>
      <c r="H582" s="45"/>
      <c r="I582" s="1"/>
      <c r="J582" s="45"/>
      <c r="K582" s="1"/>
      <c r="L582" s="1"/>
      <c r="M582" s="13"/>
      <c r="N582" s="2"/>
      <c r="O582" s="2"/>
      <c r="P582" s="2"/>
      <c r="Q582" s="2"/>
    </row>
    <row r="583" thickBot="1">
      <c r="A583" s="10"/>
      <c r="B583" s="56" t="s">
        <v>54</v>
      </c>
      <c r="C583" s="30"/>
      <c r="D583" s="30"/>
      <c r="E583" s="28"/>
      <c r="F583" s="30"/>
      <c r="G583" s="30"/>
      <c r="H583" s="57"/>
      <c r="I583" s="30"/>
      <c r="J583" s="57"/>
      <c r="K583" s="30"/>
      <c r="L583" s="30"/>
      <c r="M583" s="13"/>
      <c r="N583" s="2"/>
      <c r="O583" s="2"/>
      <c r="P583" s="2"/>
      <c r="Q583" s="2"/>
    </row>
    <row r="584" thickTop="1">
      <c r="A584" s="10"/>
      <c r="B584" s="46">
        <v>88</v>
      </c>
      <c r="C584" s="47" t="s">
        <v>498</v>
      </c>
      <c r="D584" s="47" t="s">
        <v>7</v>
      </c>
      <c r="E584" s="47" t="s">
        <v>499</v>
      </c>
      <c r="F584" s="47" t="s">
        <v>7</v>
      </c>
      <c r="G584" s="48" t="s">
        <v>159</v>
      </c>
      <c r="H584" s="58">
        <v>54</v>
      </c>
      <c r="I584" s="59">
        <v>0</v>
      </c>
      <c r="J584" s="60">
        <f>ROUND(H584*I584,2)</f>
        <v>0</v>
      </c>
      <c r="K584" s="61">
        <v>0.20999999999999999</v>
      </c>
      <c r="L584" s="62">
        <f>ROUND(J584*1.21,2)</f>
        <v>0</v>
      </c>
      <c r="M584" s="13"/>
      <c r="N584" s="2"/>
      <c r="O584" s="2"/>
      <c r="P584" s="2"/>
      <c r="Q584" s="38">
        <f>IF(ISNUMBER(K584),IF(H584&gt;0,IF(I584&gt;0,J584,0),0),0)</f>
        <v>0</v>
      </c>
      <c r="R584" s="9">
        <f>IF(ISNUMBER(K584)=FALSE,J584,0)</f>
        <v>0</v>
      </c>
    </row>
    <row r="585">
      <c r="A585" s="10"/>
      <c r="B585" s="54" t="s">
        <v>46</v>
      </c>
      <c r="C585" s="1"/>
      <c r="D585" s="1"/>
      <c r="E585" s="55" t="s">
        <v>500</v>
      </c>
      <c r="F585" s="1"/>
      <c r="G585" s="1"/>
      <c r="H585" s="45"/>
      <c r="I585" s="1"/>
      <c r="J585" s="45"/>
      <c r="K585" s="1"/>
      <c r="L585" s="1"/>
      <c r="M585" s="13"/>
      <c r="N585" s="2"/>
      <c r="O585" s="2"/>
      <c r="P585" s="2"/>
      <c r="Q585" s="2"/>
    </row>
    <row r="586">
      <c r="A586" s="10"/>
      <c r="B586" s="54" t="s">
        <v>48</v>
      </c>
      <c r="C586" s="1"/>
      <c r="D586" s="1"/>
      <c r="E586" s="55" t="s">
        <v>501</v>
      </c>
      <c r="F586" s="1"/>
      <c r="G586" s="1"/>
      <c r="H586" s="45"/>
      <c r="I586" s="1"/>
      <c r="J586" s="45"/>
      <c r="K586" s="1"/>
      <c r="L586" s="1"/>
      <c r="M586" s="13"/>
      <c r="N586" s="2"/>
      <c r="O586" s="2"/>
      <c r="P586" s="2"/>
      <c r="Q586" s="2"/>
    </row>
    <row r="587">
      <c r="A587" s="10"/>
      <c r="B587" s="54" t="s">
        <v>50</v>
      </c>
      <c r="C587" s="1"/>
      <c r="D587" s="1"/>
      <c r="E587" s="55" t="s">
        <v>502</v>
      </c>
      <c r="F587" s="1"/>
      <c r="G587" s="1"/>
      <c r="H587" s="45"/>
      <c r="I587" s="1"/>
      <c r="J587" s="45"/>
      <c r="K587" s="1"/>
      <c r="L587" s="1"/>
      <c r="M587" s="13"/>
      <c r="N587" s="2"/>
      <c r="O587" s="2"/>
      <c r="P587" s="2"/>
      <c r="Q587" s="2"/>
    </row>
    <row r="588">
      <c r="A588" s="10"/>
      <c r="B588" s="54" t="s">
        <v>52</v>
      </c>
      <c r="C588" s="1"/>
      <c r="D588" s="1"/>
      <c r="E588" s="55" t="s">
        <v>53</v>
      </c>
      <c r="F588" s="1"/>
      <c r="G588" s="1"/>
      <c r="H588" s="45"/>
      <c r="I588" s="1"/>
      <c r="J588" s="45"/>
      <c r="K588" s="1"/>
      <c r="L588" s="1"/>
      <c r="M588" s="13"/>
      <c r="N588" s="2"/>
      <c r="O588" s="2"/>
      <c r="P588" s="2"/>
      <c r="Q588" s="2"/>
    </row>
    <row r="589" thickBot="1">
      <c r="A589" s="10"/>
      <c r="B589" s="56" t="s">
        <v>54</v>
      </c>
      <c r="C589" s="30"/>
      <c r="D589" s="30"/>
      <c r="E589" s="28"/>
      <c r="F589" s="30"/>
      <c r="G589" s="30"/>
      <c r="H589" s="57"/>
      <c r="I589" s="30"/>
      <c r="J589" s="57"/>
      <c r="K589" s="30"/>
      <c r="L589" s="30"/>
      <c r="M589" s="13"/>
      <c r="N589" s="2"/>
      <c r="O589" s="2"/>
      <c r="P589" s="2"/>
      <c r="Q589" s="2"/>
    </row>
    <row r="590" thickTop="1">
      <c r="A590" s="10"/>
      <c r="B590" s="46">
        <v>89</v>
      </c>
      <c r="C590" s="47" t="s">
        <v>503</v>
      </c>
      <c r="D590" s="47" t="s">
        <v>7</v>
      </c>
      <c r="E590" s="47" t="s">
        <v>504</v>
      </c>
      <c r="F590" s="47" t="s">
        <v>7</v>
      </c>
      <c r="G590" s="48" t="s">
        <v>159</v>
      </c>
      <c r="H590" s="58">
        <v>18</v>
      </c>
      <c r="I590" s="59">
        <v>0</v>
      </c>
      <c r="J590" s="60">
        <f>ROUND(H590*I590,2)</f>
        <v>0</v>
      </c>
      <c r="K590" s="61">
        <v>0.20999999999999999</v>
      </c>
      <c r="L590" s="62">
        <f>ROUND(J590*1.21,2)</f>
        <v>0</v>
      </c>
      <c r="M590" s="13"/>
      <c r="N590" s="2"/>
      <c r="O590" s="2"/>
      <c r="P590" s="2"/>
      <c r="Q590" s="38">
        <f>IF(ISNUMBER(K590),IF(H590&gt;0,IF(I590&gt;0,J590,0),0),0)</f>
        <v>0</v>
      </c>
      <c r="R590" s="9">
        <f>IF(ISNUMBER(K590)=FALSE,J590,0)</f>
        <v>0</v>
      </c>
    </row>
    <row r="591">
      <c r="A591" s="10"/>
      <c r="B591" s="54" t="s">
        <v>46</v>
      </c>
      <c r="C591" s="1"/>
      <c r="D591" s="1"/>
      <c r="E591" s="55" t="s">
        <v>500</v>
      </c>
      <c r="F591" s="1"/>
      <c r="G591" s="1"/>
      <c r="H591" s="45"/>
      <c r="I591" s="1"/>
      <c r="J591" s="45"/>
      <c r="K591" s="1"/>
      <c r="L591" s="1"/>
      <c r="M591" s="13"/>
      <c r="N591" s="2"/>
      <c r="O591" s="2"/>
      <c r="P591" s="2"/>
      <c r="Q591" s="2"/>
    </row>
    <row r="592">
      <c r="A592" s="10"/>
      <c r="B592" s="54" t="s">
        <v>48</v>
      </c>
      <c r="C592" s="1"/>
      <c r="D592" s="1"/>
      <c r="E592" s="55" t="s">
        <v>505</v>
      </c>
      <c r="F592" s="1"/>
      <c r="G592" s="1"/>
      <c r="H592" s="45"/>
      <c r="I592" s="1"/>
      <c r="J592" s="45"/>
      <c r="K592" s="1"/>
      <c r="L592" s="1"/>
      <c r="M592" s="13"/>
      <c r="N592" s="2"/>
      <c r="O592" s="2"/>
      <c r="P592" s="2"/>
      <c r="Q592" s="2"/>
    </row>
    <row r="593">
      <c r="A593" s="10"/>
      <c r="B593" s="54" t="s">
        <v>50</v>
      </c>
      <c r="C593" s="1"/>
      <c r="D593" s="1"/>
      <c r="E593" s="55" t="s">
        <v>502</v>
      </c>
      <c r="F593" s="1"/>
      <c r="G593" s="1"/>
      <c r="H593" s="45"/>
      <c r="I593" s="1"/>
      <c r="J593" s="45"/>
      <c r="K593" s="1"/>
      <c r="L593" s="1"/>
      <c r="M593" s="13"/>
      <c r="N593" s="2"/>
      <c r="O593" s="2"/>
      <c r="P593" s="2"/>
      <c r="Q593" s="2"/>
    </row>
    <row r="594">
      <c r="A594" s="10"/>
      <c r="B594" s="54" t="s">
        <v>52</v>
      </c>
      <c r="C594" s="1"/>
      <c r="D594" s="1"/>
      <c r="E594" s="55" t="s">
        <v>53</v>
      </c>
      <c r="F594" s="1"/>
      <c r="G594" s="1"/>
      <c r="H594" s="45"/>
      <c r="I594" s="1"/>
      <c r="J594" s="45"/>
      <c r="K594" s="1"/>
      <c r="L594" s="1"/>
      <c r="M594" s="13"/>
      <c r="N594" s="2"/>
      <c r="O594" s="2"/>
      <c r="P594" s="2"/>
      <c r="Q594" s="2"/>
    </row>
    <row r="595" thickBot="1">
      <c r="A595" s="10"/>
      <c r="B595" s="56" t="s">
        <v>54</v>
      </c>
      <c r="C595" s="30"/>
      <c r="D595" s="30"/>
      <c r="E595" s="28"/>
      <c r="F595" s="30"/>
      <c r="G595" s="30"/>
      <c r="H595" s="57"/>
      <c r="I595" s="30"/>
      <c r="J595" s="57"/>
      <c r="K595" s="30"/>
      <c r="L595" s="30"/>
      <c r="M595" s="13"/>
      <c r="N595" s="2"/>
      <c r="O595" s="2"/>
      <c r="P595" s="2"/>
      <c r="Q595" s="2"/>
    </row>
    <row r="596" thickTop="1">
      <c r="A596" s="10"/>
      <c r="B596" s="46">
        <v>90</v>
      </c>
      <c r="C596" s="47" t="s">
        <v>506</v>
      </c>
      <c r="D596" s="47"/>
      <c r="E596" s="47" t="s">
        <v>507</v>
      </c>
      <c r="F596" s="47" t="s">
        <v>7</v>
      </c>
      <c r="G596" s="48" t="s">
        <v>159</v>
      </c>
      <c r="H596" s="58">
        <v>16.399999999999999</v>
      </c>
      <c r="I596" s="59">
        <v>0</v>
      </c>
      <c r="J596" s="60">
        <f>ROUND(H596*I596,2)</f>
        <v>0</v>
      </c>
      <c r="K596" s="61">
        <v>0.20999999999999999</v>
      </c>
      <c r="L596" s="62">
        <f>ROUND(J596*1.21,2)</f>
        <v>0</v>
      </c>
      <c r="M596" s="13"/>
      <c r="N596" s="2"/>
      <c r="O596" s="2"/>
      <c r="P596" s="2"/>
      <c r="Q596" s="38">
        <f>IF(ISNUMBER(K596),IF(H596&gt;0,IF(I596&gt;0,J596,0),0),0)</f>
        <v>0</v>
      </c>
      <c r="R596" s="9">
        <f>IF(ISNUMBER(K596)=FALSE,J596,0)</f>
        <v>0</v>
      </c>
    </row>
    <row r="597">
      <c r="A597" s="10"/>
      <c r="B597" s="54" t="s">
        <v>46</v>
      </c>
      <c r="C597" s="1"/>
      <c r="D597" s="1"/>
      <c r="E597" s="55" t="s">
        <v>7</v>
      </c>
      <c r="F597" s="1"/>
      <c r="G597" s="1"/>
      <c r="H597" s="45"/>
      <c r="I597" s="1"/>
      <c r="J597" s="45"/>
      <c r="K597" s="1"/>
      <c r="L597" s="1"/>
      <c r="M597" s="13"/>
      <c r="N597" s="2"/>
      <c r="O597" s="2"/>
      <c r="P597" s="2"/>
      <c r="Q597" s="2"/>
    </row>
    <row r="598">
      <c r="A598" s="10"/>
      <c r="B598" s="54" t="s">
        <v>48</v>
      </c>
      <c r="C598" s="1"/>
      <c r="D598" s="1"/>
      <c r="E598" s="55" t="s">
        <v>508</v>
      </c>
      <c r="F598" s="1"/>
      <c r="G598" s="1"/>
      <c r="H598" s="45"/>
      <c r="I598" s="1"/>
      <c r="J598" s="45"/>
      <c r="K598" s="1"/>
      <c r="L598" s="1"/>
      <c r="M598" s="13"/>
      <c r="N598" s="2"/>
      <c r="O598" s="2"/>
      <c r="P598" s="2"/>
      <c r="Q598" s="2"/>
    </row>
    <row r="599">
      <c r="A599" s="10"/>
      <c r="B599" s="54" t="s">
        <v>50</v>
      </c>
      <c r="C599" s="1"/>
      <c r="D599" s="1"/>
      <c r="E599" s="55" t="s">
        <v>509</v>
      </c>
      <c r="F599" s="1"/>
      <c r="G599" s="1"/>
      <c r="H599" s="45"/>
      <c r="I599" s="1"/>
      <c r="J599" s="45"/>
      <c r="K599" s="1"/>
      <c r="L599" s="1"/>
      <c r="M599" s="13"/>
      <c r="N599" s="2"/>
      <c r="O599" s="2"/>
      <c r="P599" s="2"/>
      <c r="Q599" s="2"/>
    </row>
    <row r="600">
      <c r="A600" s="10"/>
      <c r="B600" s="54" t="s">
        <v>52</v>
      </c>
      <c r="C600" s="1"/>
      <c r="D600" s="1"/>
      <c r="E600" s="55" t="s">
        <v>53</v>
      </c>
      <c r="F600" s="1"/>
      <c r="G600" s="1"/>
      <c r="H600" s="45"/>
      <c r="I600" s="1"/>
      <c r="J600" s="45"/>
      <c r="K600" s="1"/>
      <c r="L600" s="1"/>
      <c r="M600" s="13"/>
      <c r="N600" s="2"/>
      <c r="O600" s="2"/>
      <c r="P600" s="2"/>
      <c r="Q600" s="2"/>
    </row>
    <row r="601" thickBot="1">
      <c r="A601" s="10"/>
      <c r="B601" s="56" t="s">
        <v>54</v>
      </c>
      <c r="C601" s="30"/>
      <c r="D601" s="30"/>
      <c r="E601" s="28"/>
      <c r="F601" s="30"/>
      <c r="G601" s="30"/>
      <c r="H601" s="57"/>
      <c r="I601" s="30"/>
      <c r="J601" s="57"/>
      <c r="K601" s="30"/>
      <c r="L601" s="30"/>
      <c r="M601" s="13"/>
      <c r="N601" s="2"/>
      <c r="O601" s="2"/>
      <c r="P601" s="2"/>
      <c r="Q601" s="2"/>
    </row>
    <row r="602" thickTop="1">
      <c r="A602" s="10"/>
      <c r="B602" s="46">
        <v>91</v>
      </c>
      <c r="C602" s="47" t="s">
        <v>510</v>
      </c>
      <c r="D602" s="47" t="s">
        <v>7</v>
      </c>
      <c r="E602" s="47" t="s">
        <v>511</v>
      </c>
      <c r="F602" s="47" t="s">
        <v>7</v>
      </c>
      <c r="G602" s="48" t="s">
        <v>159</v>
      </c>
      <c r="H602" s="58">
        <v>85.409999999999997</v>
      </c>
      <c r="I602" s="59">
        <v>0</v>
      </c>
      <c r="J602" s="60">
        <f>ROUND(H602*I602,2)</f>
        <v>0</v>
      </c>
      <c r="K602" s="61">
        <v>0.20999999999999999</v>
      </c>
      <c r="L602" s="62">
        <f>ROUND(J602*1.21,2)</f>
        <v>0</v>
      </c>
      <c r="M602" s="13"/>
      <c r="N602" s="2"/>
      <c r="O602" s="2"/>
      <c r="P602" s="2"/>
      <c r="Q602" s="38">
        <f>IF(ISNUMBER(K602),IF(H602&gt;0,IF(I602&gt;0,J602,0),0),0)</f>
        <v>0</v>
      </c>
      <c r="R602" s="9">
        <f>IF(ISNUMBER(K602)=FALSE,J602,0)</f>
        <v>0</v>
      </c>
    </row>
    <row r="603">
      <c r="A603" s="10"/>
      <c r="B603" s="54" t="s">
        <v>46</v>
      </c>
      <c r="C603" s="1"/>
      <c r="D603" s="1"/>
      <c r="E603" s="55" t="s">
        <v>7</v>
      </c>
      <c r="F603" s="1"/>
      <c r="G603" s="1"/>
      <c r="H603" s="45"/>
      <c r="I603" s="1"/>
      <c r="J603" s="45"/>
      <c r="K603" s="1"/>
      <c r="L603" s="1"/>
      <c r="M603" s="13"/>
      <c r="N603" s="2"/>
      <c r="O603" s="2"/>
      <c r="P603" s="2"/>
      <c r="Q603" s="2"/>
    </row>
    <row r="604">
      <c r="A604" s="10"/>
      <c r="B604" s="54" t="s">
        <v>48</v>
      </c>
      <c r="C604" s="1"/>
      <c r="D604" s="1"/>
      <c r="E604" s="55" t="s">
        <v>512</v>
      </c>
      <c r="F604" s="1"/>
      <c r="G604" s="1"/>
      <c r="H604" s="45"/>
      <c r="I604" s="1"/>
      <c r="J604" s="45"/>
      <c r="K604" s="1"/>
      <c r="L604" s="1"/>
      <c r="M604" s="13"/>
      <c r="N604" s="2"/>
      <c r="O604" s="2"/>
      <c r="P604" s="2"/>
      <c r="Q604" s="2"/>
    </row>
    <row r="605">
      <c r="A605" s="10"/>
      <c r="B605" s="54" t="s">
        <v>50</v>
      </c>
      <c r="C605" s="1"/>
      <c r="D605" s="1"/>
      <c r="E605" s="55" t="s">
        <v>513</v>
      </c>
      <c r="F605" s="1"/>
      <c r="G605" s="1"/>
      <c r="H605" s="45"/>
      <c r="I605" s="1"/>
      <c r="J605" s="45"/>
      <c r="K605" s="1"/>
      <c r="L605" s="1"/>
      <c r="M605" s="13"/>
      <c r="N605" s="2"/>
      <c r="O605" s="2"/>
      <c r="P605" s="2"/>
      <c r="Q605" s="2"/>
    </row>
    <row r="606">
      <c r="A606" s="10"/>
      <c r="B606" s="54" t="s">
        <v>52</v>
      </c>
      <c r="C606" s="1"/>
      <c r="D606" s="1"/>
      <c r="E606" s="55" t="s">
        <v>53</v>
      </c>
      <c r="F606" s="1"/>
      <c r="G606" s="1"/>
      <c r="H606" s="45"/>
      <c r="I606" s="1"/>
      <c r="J606" s="45"/>
      <c r="K606" s="1"/>
      <c r="L606" s="1"/>
      <c r="M606" s="13"/>
      <c r="N606" s="2"/>
      <c r="O606" s="2"/>
      <c r="P606" s="2"/>
      <c r="Q606" s="2"/>
    </row>
    <row r="607" thickBot="1">
      <c r="A607" s="10"/>
      <c r="B607" s="56" t="s">
        <v>54</v>
      </c>
      <c r="C607" s="30"/>
      <c r="D607" s="30"/>
      <c r="E607" s="28"/>
      <c r="F607" s="30"/>
      <c r="G607" s="30"/>
      <c r="H607" s="57"/>
      <c r="I607" s="30"/>
      <c r="J607" s="57"/>
      <c r="K607" s="30"/>
      <c r="L607" s="30"/>
      <c r="M607" s="13"/>
      <c r="N607" s="2"/>
      <c r="O607" s="2"/>
      <c r="P607" s="2"/>
      <c r="Q607" s="2"/>
    </row>
    <row r="608" thickTop="1">
      <c r="A608" s="10"/>
      <c r="B608" s="46">
        <v>92</v>
      </c>
      <c r="C608" s="47" t="s">
        <v>514</v>
      </c>
      <c r="D608" s="47" t="s">
        <v>7</v>
      </c>
      <c r="E608" s="47" t="s">
        <v>515</v>
      </c>
      <c r="F608" s="47" t="s">
        <v>7</v>
      </c>
      <c r="G608" s="48" t="s">
        <v>159</v>
      </c>
      <c r="H608" s="58">
        <v>9.5500000000000007</v>
      </c>
      <c r="I608" s="59">
        <v>0</v>
      </c>
      <c r="J608" s="60">
        <f>ROUND(H608*I608,2)</f>
        <v>0</v>
      </c>
      <c r="K608" s="61">
        <v>0.20999999999999999</v>
      </c>
      <c r="L608" s="62">
        <f>ROUND(J608*1.21,2)</f>
        <v>0</v>
      </c>
      <c r="M608" s="13"/>
      <c r="N608" s="2"/>
      <c r="O608" s="2"/>
      <c r="P608" s="2"/>
      <c r="Q608" s="38">
        <f>IF(ISNUMBER(K608),IF(H608&gt;0,IF(I608&gt;0,J608,0),0),0)</f>
        <v>0</v>
      </c>
      <c r="R608" s="9">
        <f>IF(ISNUMBER(K608)=FALSE,J608,0)</f>
        <v>0</v>
      </c>
    </row>
    <row r="609">
      <c r="A609" s="10"/>
      <c r="B609" s="54" t="s">
        <v>46</v>
      </c>
      <c r="C609" s="1"/>
      <c r="D609" s="1"/>
      <c r="E609" s="55" t="s">
        <v>7</v>
      </c>
      <c r="F609" s="1"/>
      <c r="G609" s="1"/>
      <c r="H609" s="45"/>
      <c r="I609" s="1"/>
      <c r="J609" s="45"/>
      <c r="K609" s="1"/>
      <c r="L609" s="1"/>
      <c r="M609" s="13"/>
      <c r="N609" s="2"/>
      <c r="O609" s="2"/>
      <c r="P609" s="2"/>
      <c r="Q609" s="2"/>
    </row>
    <row r="610">
      <c r="A610" s="10"/>
      <c r="B610" s="54" t="s">
        <v>48</v>
      </c>
      <c r="C610" s="1"/>
      <c r="D610" s="1"/>
      <c r="E610" s="55" t="s">
        <v>516</v>
      </c>
      <c r="F610" s="1"/>
      <c r="G610" s="1"/>
      <c r="H610" s="45"/>
      <c r="I610" s="1"/>
      <c r="J610" s="45"/>
      <c r="K610" s="1"/>
      <c r="L610" s="1"/>
      <c r="M610" s="13"/>
      <c r="N610" s="2"/>
      <c r="O610" s="2"/>
      <c r="P610" s="2"/>
      <c r="Q610" s="2"/>
    </row>
    <row r="611">
      <c r="A611" s="10"/>
      <c r="B611" s="54" t="s">
        <v>50</v>
      </c>
      <c r="C611" s="1"/>
      <c r="D611" s="1"/>
      <c r="E611" s="55" t="s">
        <v>517</v>
      </c>
      <c r="F611" s="1"/>
      <c r="G611" s="1"/>
      <c r="H611" s="45"/>
      <c r="I611" s="1"/>
      <c r="J611" s="45"/>
      <c r="K611" s="1"/>
      <c r="L611" s="1"/>
      <c r="M611" s="13"/>
      <c r="N611" s="2"/>
      <c r="O611" s="2"/>
      <c r="P611" s="2"/>
      <c r="Q611" s="2"/>
    </row>
    <row r="612">
      <c r="A612" s="10"/>
      <c r="B612" s="54" t="s">
        <v>52</v>
      </c>
      <c r="C612" s="1"/>
      <c r="D612" s="1"/>
      <c r="E612" s="55" t="s">
        <v>53</v>
      </c>
      <c r="F612" s="1"/>
      <c r="G612" s="1"/>
      <c r="H612" s="45"/>
      <c r="I612" s="1"/>
      <c r="J612" s="45"/>
      <c r="K612" s="1"/>
      <c r="L612" s="1"/>
      <c r="M612" s="13"/>
      <c r="N612" s="2"/>
      <c r="O612" s="2"/>
      <c r="P612" s="2"/>
      <c r="Q612" s="2"/>
    </row>
    <row r="613" thickBot="1">
      <c r="A613" s="10"/>
      <c r="B613" s="56" t="s">
        <v>54</v>
      </c>
      <c r="C613" s="30"/>
      <c r="D613" s="30"/>
      <c r="E613" s="28"/>
      <c r="F613" s="30"/>
      <c r="G613" s="30"/>
      <c r="H613" s="57"/>
      <c r="I613" s="30"/>
      <c r="J613" s="57"/>
      <c r="K613" s="30"/>
      <c r="L613" s="30"/>
      <c r="M613" s="13"/>
      <c r="N613" s="2"/>
      <c r="O613" s="2"/>
      <c r="P613" s="2"/>
      <c r="Q613" s="2"/>
    </row>
    <row r="614" thickTop="1">
      <c r="A614" s="10"/>
      <c r="B614" s="46">
        <v>93</v>
      </c>
      <c r="C614" s="47" t="s">
        <v>518</v>
      </c>
      <c r="D614" s="47" t="s">
        <v>7</v>
      </c>
      <c r="E614" s="47" t="s">
        <v>519</v>
      </c>
      <c r="F614" s="47" t="s">
        <v>7</v>
      </c>
      <c r="G614" s="48" t="s">
        <v>84</v>
      </c>
      <c r="H614" s="58">
        <v>1</v>
      </c>
      <c r="I614" s="59">
        <v>0</v>
      </c>
      <c r="J614" s="60">
        <f>ROUND(H614*I614,2)</f>
        <v>0</v>
      </c>
      <c r="K614" s="61">
        <v>0.20999999999999999</v>
      </c>
      <c r="L614" s="62">
        <f>ROUND(J614*1.21,2)</f>
        <v>0</v>
      </c>
      <c r="M614" s="13"/>
      <c r="N614" s="2"/>
      <c r="O614" s="2"/>
      <c r="P614" s="2"/>
      <c r="Q614" s="38">
        <f>IF(ISNUMBER(K614),IF(H614&gt;0,IF(I614&gt;0,J614,0),0),0)</f>
        <v>0</v>
      </c>
      <c r="R614" s="9">
        <f>IF(ISNUMBER(K614)=FALSE,J614,0)</f>
        <v>0</v>
      </c>
    </row>
    <row r="615">
      <c r="A615" s="10"/>
      <c r="B615" s="54" t="s">
        <v>46</v>
      </c>
      <c r="C615" s="1"/>
      <c r="D615" s="1"/>
      <c r="E615" s="55" t="s">
        <v>520</v>
      </c>
      <c r="F615" s="1"/>
      <c r="G615" s="1"/>
      <c r="H615" s="45"/>
      <c r="I615" s="1"/>
      <c r="J615" s="45"/>
      <c r="K615" s="1"/>
      <c r="L615" s="1"/>
      <c r="M615" s="13"/>
      <c r="N615" s="2"/>
      <c r="O615" s="2"/>
      <c r="P615" s="2"/>
      <c r="Q615" s="2"/>
    </row>
    <row r="616">
      <c r="A616" s="10"/>
      <c r="B616" s="54" t="s">
        <v>48</v>
      </c>
      <c r="C616" s="1"/>
      <c r="D616" s="1"/>
      <c r="E616" s="55" t="s">
        <v>86</v>
      </c>
      <c r="F616" s="1"/>
      <c r="G616" s="1"/>
      <c r="H616" s="45"/>
      <c r="I616" s="1"/>
      <c r="J616" s="45"/>
      <c r="K616" s="1"/>
      <c r="L616" s="1"/>
      <c r="M616" s="13"/>
      <c r="N616" s="2"/>
      <c r="O616" s="2"/>
      <c r="P616" s="2"/>
      <c r="Q616" s="2"/>
    </row>
    <row r="617">
      <c r="A617" s="10"/>
      <c r="B617" s="54" t="s">
        <v>50</v>
      </c>
      <c r="C617" s="1"/>
      <c r="D617" s="1"/>
      <c r="E617" s="55" t="s">
        <v>521</v>
      </c>
      <c r="F617" s="1"/>
      <c r="G617" s="1"/>
      <c r="H617" s="45"/>
      <c r="I617" s="1"/>
      <c r="J617" s="45"/>
      <c r="K617" s="1"/>
      <c r="L617" s="1"/>
      <c r="M617" s="13"/>
      <c r="N617" s="2"/>
      <c r="O617" s="2"/>
      <c r="P617" s="2"/>
      <c r="Q617" s="2"/>
    </row>
    <row r="618">
      <c r="A618" s="10"/>
      <c r="B618" s="54" t="s">
        <v>52</v>
      </c>
      <c r="C618" s="1"/>
      <c r="D618" s="1"/>
      <c r="E618" s="55" t="s">
        <v>53</v>
      </c>
      <c r="F618" s="1"/>
      <c r="G618" s="1"/>
      <c r="H618" s="45"/>
      <c r="I618" s="1"/>
      <c r="J618" s="45"/>
      <c r="K618" s="1"/>
      <c r="L618" s="1"/>
      <c r="M618" s="13"/>
      <c r="N618" s="2"/>
      <c r="O618" s="2"/>
      <c r="P618" s="2"/>
      <c r="Q618" s="2"/>
    </row>
    <row r="619" thickBot="1">
      <c r="A619" s="10"/>
      <c r="B619" s="56" t="s">
        <v>54</v>
      </c>
      <c r="C619" s="30"/>
      <c r="D619" s="30"/>
      <c r="E619" s="28"/>
      <c r="F619" s="30"/>
      <c r="G619" s="30"/>
      <c r="H619" s="57"/>
      <c r="I619" s="30"/>
      <c r="J619" s="57"/>
      <c r="K619" s="30"/>
      <c r="L619" s="30"/>
      <c r="M619" s="13"/>
      <c r="N619" s="2"/>
      <c r="O619" s="2"/>
      <c r="P619" s="2"/>
      <c r="Q619" s="2"/>
    </row>
    <row r="620" thickTop="1">
      <c r="A620" s="10"/>
      <c r="B620" s="46">
        <v>94</v>
      </c>
      <c r="C620" s="47" t="s">
        <v>522</v>
      </c>
      <c r="D620" s="47" t="s">
        <v>7</v>
      </c>
      <c r="E620" s="47" t="s">
        <v>523</v>
      </c>
      <c r="F620" s="47" t="s">
        <v>7</v>
      </c>
      <c r="G620" s="48" t="s">
        <v>84</v>
      </c>
      <c r="H620" s="58">
        <v>2</v>
      </c>
      <c r="I620" s="59">
        <v>0</v>
      </c>
      <c r="J620" s="60">
        <f>ROUND(H620*I620,2)</f>
        <v>0</v>
      </c>
      <c r="K620" s="61">
        <v>0.20999999999999999</v>
      </c>
      <c r="L620" s="62">
        <f>ROUND(J620*1.21,2)</f>
        <v>0</v>
      </c>
      <c r="M620" s="13"/>
      <c r="N620" s="2"/>
      <c r="O620" s="2"/>
      <c r="P620" s="2"/>
      <c r="Q620" s="38">
        <f>IF(ISNUMBER(K620),IF(H620&gt;0,IF(I620&gt;0,J620,0),0),0)</f>
        <v>0</v>
      </c>
      <c r="R620" s="9">
        <f>IF(ISNUMBER(K620)=FALSE,J620,0)</f>
        <v>0</v>
      </c>
    </row>
    <row r="621">
      <c r="A621" s="10"/>
      <c r="B621" s="54" t="s">
        <v>46</v>
      </c>
      <c r="C621" s="1"/>
      <c r="D621" s="1"/>
      <c r="E621" s="55" t="s">
        <v>524</v>
      </c>
      <c r="F621" s="1"/>
      <c r="G621" s="1"/>
      <c r="H621" s="45"/>
      <c r="I621" s="1"/>
      <c r="J621" s="45"/>
      <c r="K621" s="1"/>
      <c r="L621" s="1"/>
      <c r="M621" s="13"/>
      <c r="N621" s="2"/>
      <c r="O621" s="2"/>
      <c r="P621" s="2"/>
      <c r="Q621" s="2"/>
    </row>
    <row r="622">
      <c r="A622" s="10"/>
      <c r="B622" s="54" t="s">
        <v>48</v>
      </c>
      <c r="C622" s="1"/>
      <c r="D622" s="1"/>
      <c r="E622" s="55" t="s">
        <v>491</v>
      </c>
      <c r="F622" s="1"/>
      <c r="G622" s="1"/>
      <c r="H622" s="45"/>
      <c r="I622" s="1"/>
      <c r="J622" s="45"/>
      <c r="K622" s="1"/>
      <c r="L622" s="1"/>
      <c r="M622" s="13"/>
      <c r="N622" s="2"/>
      <c r="O622" s="2"/>
      <c r="P622" s="2"/>
      <c r="Q622" s="2"/>
    </row>
    <row r="623">
      <c r="A623" s="10"/>
      <c r="B623" s="54" t="s">
        <v>50</v>
      </c>
      <c r="C623" s="1"/>
      <c r="D623" s="1"/>
      <c r="E623" s="55" t="s">
        <v>525</v>
      </c>
      <c r="F623" s="1"/>
      <c r="G623" s="1"/>
      <c r="H623" s="45"/>
      <c r="I623" s="1"/>
      <c r="J623" s="45"/>
      <c r="K623" s="1"/>
      <c r="L623" s="1"/>
      <c r="M623" s="13"/>
      <c r="N623" s="2"/>
      <c r="O623" s="2"/>
      <c r="P623" s="2"/>
      <c r="Q623" s="2"/>
    </row>
    <row r="624">
      <c r="A624" s="10"/>
      <c r="B624" s="54" t="s">
        <v>52</v>
      </c>
      <c r="C624" s="1"/>
      <c r="D624" s="1"/>
      <c r="E624" s="55" t="s">
        <v>53</v>
      </c>
      <c r="F624" s="1"/>
      <c r="G624" s="1"/>
      <c r="H624" s="45"/>
      <c r="I624" s="1"/>
      <c r="J624" s="45"/>
      <c r="K624" s="1"/>
      <c r="L624" s="1"/>
      <c r="M624" s="13"/>
      <c r="N624" s="2"/>
      <c r="O624" s="2"/>
      <c r="P624" s="2"/>
      <c r="Q624" s="2"/>
    </row>
    <row r="625" thickBot="1">
      <c r="A625" s="10"/>
      <c r="B625" s="56" t="s">
        <v>54</v>
      </c>
      <c r="C625" s="30"/>
      <c r="D625" s="30"/>
      <c r="E625" s="28"/>
      <c r="F625" s="30"/>
      <c r="G625" s="30"/>
      <c r="H625" s="57"/>
      <c r="I625" s="30"/>
      <c r="J625" s="57"/>
      <c r="K625" s="30"/>
      <c r="L625" s="30"/>
      <c r="M625" s="13"/>
      <c r="N625" s="2"/>
      <c r="O625" s="2"/>
      <c r="P625" s="2"/>
      <c r="Q625" s="2"/>
    </row>
    <row r="626" thickTop="1">
      <c r="A626" s="10"/>
      <c r="B626" s="46">
        <v>95</v>
      </c>
      <c r="C626" s="47" t="s">
        <v>526</v>
      </c>
      <c r="D626" s="47" t="s">
        <v>7</v>
      </c>
      <c r="E626" s="47" t="s">
        <v>527</v>
      </c>
      <c r="F626" s="47" t="s">
        <v>7</v>
      </c>
      <c r="G626" s="48" t="s">
        <v>135</v>
      </c>
      <c r="H626" s="58">
        <v>15</v>
      </c>
      <c r="I626" s="59">
        <v>0</v>
      </c>
      <c r="J626" s="60">
        <f>ROUND(H626*I626,2)</f>
        <v>0</v>
      </c>
      <c r="K626" s="61">
        <v>0.20999999999999999</v>
      </c>
      <c r="L626" s="62">
        <f>ROUND(J626*1.21,2)</f>
        <v>0</v>
      </c>
      <c r="M626" s="13"/>
      <c r="N626" s="2"/>
      <c r="O626" s="2"/>
      <c r="P626" s="2"/>
      <c r="Q626" s="38">
        <f>IF(ISNUMBER(K626),IF(H626&gt;0,IF(I626&gt;0,J626,0),0),0)</f>
        <v>0</v>
      </c>
      <c r="R626" s="9">
        <f>IF(ISNUMBER(K626)=FALSE,J626,0)</f>
        <v>0</v>
      </c>
    </row>
    <row r="627">
      <c r="A627" s="10"/>
      <c r="B627" s="54" t="s">
        <v>46</v>
      </c>
      <c r="C627" s="1"/>
      <c r="D627" s="1"/>
      <c r="E627" s="55" t="s">
        <v>7</v>
      </c>
      <c r="F627" s="1"/>
      <c r="G627" s="1"/>
      <c r="H627" s="45"/>
      <c r="I627" s="1"/>
      <c r="J627" s="45"/>
      <c r="K627" s="1"/>
      <c r="L627" s="1"/>
      <c r="M627" s="13"/>
      <c r="N627" s="2"/>
      <c r="O627" s="2"/>
      <c r="P627" s="2"/>
      <c r="Q627" s="2"/>
    </row>
    <row r="628">
      <c r="A628" s="10"/>
      <c r="B628" s="54" t="s">
        <v>48</v>
      </c>
      <c r="C628" s="1"/>
      <c r="D628" s="1"/>
      <c r="E628" s="55" t="s">
        <v>528</v>
      </c>
      <c r="F628" s="1"/>
      <c r="G628" s="1"/>
      <c r="H628" s="45"/>
      <c r="I628" s="1"/>
      <c r="J628" s="45"/>
      <c r="K628" s="1"/>
      <c r="L628" s="1"/>
      <c r="M628" s="13"/>
      <c r="N628" s="2"/>
      <c r="O628" s="2"/>
      <c r="P628" s="2"/>
      <c r="Q628" s="2"/>
    </row>
    <row r="629">
      <c r="A629" s="10"/>
      <c r="B629" s="54" t="s">
        <v>50</v>
      </c>
      <c r="C629" s="1"/>
      <c r="D629" s="1"/>
      <c r="E629" s="55" t="s">
        <v>529</v>
      </c>
      <c r="F629" s="1"/>
      <c r="G629" s="1"/>
      <c r="H629" s="45"/>
      <c r="I629" s="1"/>
      <c r="J629" s="45"/>
      <c r="K629" s="1"/>
      <c r="L629" s="1"/>
      <c r="M629" s="13"/>
      <c r="N629" s="2"/>
      <c r="O629" s="2"/>
      <c r="P629" s="2"/>
      <c r="Q629" s="2"/>
    </row>
    <row r="630">
      <c r="A630" s="10"/>
      <c r="B630" s="54" t="s">
        <v>52</v>
      </c>
      <c r="C630" s="1"/>
      <c r="D630" s="1"/>
      <c r="E630" s="55" t="s">
        <v>53</v>
      </c>
      <c r="F630" s="1"/>
      <c r="G630" s="1"/>
      <c r="H630" s="45"/>
      <c r="I630" s="1"/>
      <c r="J630" s="45"/>
      <c r="K630" s="1"/>
      <c r="L630" s="1"/>
      <c r="M630" s="13"/>
      <c r="N630" s="2"/>
      <c r="O630" s="2"/>
      <c r="P630" s="2"/>
      <c r="Q630" s="2"/>
    </row>
    <row r="631" thickBot="1">
      <c r="A631" s="10"/>
      <c r="B631" s="56" t="s">
        <v>54</v>
      </c>
      <c r="C631" s="30"/>
      <c r="D631" s="30"/>
      <c r="E631" s="28"/>
      <c r="F631" s="30"/>
      <c r="G631" s="30"/>
      <c r="H631" s="57"/>
      <c r="I631" s="30"/>
      <c r="J631" s="57"/>
      <c r="K631" s="30"/>
      <c r="L631" s="30"/>
      <c r="M631" s="13"/>
      <c r="N631" s="2"/>
      <c r="O631" s="2"/>
      <c r="P631" s="2"/>
      <c r="Q631" s="2"/>
    </row>
    <row r="632" thickTop="1">
      <c r="A632" s="10"/>
      <c r="B632" s="46">
        <v>96</v>
      </c>
      <c r="C632" s="47" t="s">
        <v>530</v>
      </c>
      <c r="D632" s="47" t="s">
        <v>7</v>
      </c>
      <c r="E632" s="47" t="s">
        <v>531</v>
      </c>
      <c r="F632" s="47" t="s">
        <v>7</v>
      </c>
      <c r="G632" s="48" t="s">
        <v>145</v>
      </c>
      <c r="H632" s="58">
        <v>215.22</v>
      </c>
      <c r="I632" s="59">
        <v>0</v>
      </c>
      <c r="J632" s="60">
        <f>ROUND(H632*I632,2)</f>
        <v>0</v>
      </c>
      <c r="K632" s="61">
        <v>0.20999999999999999</v>
      </c>
      <c r="L632" s="62">
        <f>ROUND(J632*1.21,2)</f>
        <v>0</v>
      </c>
      <c r="M632" s="13"/>
      <c r="N632" s="2"/>
      <c r="O632" s="2"/>
      <c r="P632" s="2"/>
      <c r="Q632" s="38">
        <f>IF(ISNUMBER(K632),IF(H632&gt;0,IF(I632&gt;0,J632,0),0),0)</f>
        <v>0</v>
      </c>
      <c r="R632" s="9">
        <f>IF(ISNUMBER(K632)=FALSE,J632,0)</f>
        <v>0</v>
      </c>
    </row>
    <row r="633">
      <c r="A633" s="10"/>
      <c r="B633" s="54" t="s">
        <v>46</v>
      </c>
      <c r="C633" s="1"/>
      <c r="D633" s="1"/>
      <c r="E633" s="55" t="s">
        <v>532</v>
      </c>
      <c r="F633" s="1"/>
      <c r="G633" s="1"/>
      <c r="H633" s="45"/>
      <c r="I633" s="1"/>
      <c r="J633" s="45"/>
      <c r="K633" s="1"/>
      <c r="L633" s="1"/>
      <c r="M633" s="13"/>
      <c r="N633" s="2"/>
      <c r="O633" s="2"/>
      <c r="P633" s="2"/>
      <c r="Q633" s="2"/>
    </row>
    <row r="634">
      <c r="A634" s="10"/>
      <c r="B634" s="54" t="s">
        <v>48</v>
      </c>
      <c r="C634" s="1"/>
      <c r="D634" s="1"/>
      <c r="E634" s="55" t="s">
        <v>533</v>
      </c>
      <c r="F634" s="1"/>
      <c r="G634" s="1"/>
      <c r="H634" s="45"/>
      <c r="I634" s="1"/>
      <c r="J634" s="45"/>
      <c r="K634" s="1"/>
      <c r="L634" s="1"/>
      <c r="M634" s="13"/>
      <c r="N634" s="2"/>
      <c r="O634" s="2"/>
      <c r="P634" s="2"/>
      <c r="Q634" s="2"/>
    </row>
    <row r="635">
      <c r="A635" s="10"/>
      <c r="B635" s="54" t="s">
        <v>50</v>
      </c>
      <c r="C635" s="1"/>
      <c r="D635" s="1"/>
      <c r="E635" s="55" t="s">
        <v>534</v>
      </c>
      <c r="F635" s="1"/>
      <c r="G635" s="1"/>
      <c r="H635" s="45"/>
      <c r="I635" s="1"/>
      <c r="J635" s="45"/>
      <c r="K635" s="1"/>
      <c r="L635" s="1"/>
      <c r="M635" s="13"/>
      <c r="N635" s="2"/>
      <c r="O635" s="2"/>
      <c r="P635" s="2"/>
      <c r="Q635" s="2"/>
    </row>
    <row r="636">
      <c r="A636" s="10"/>
      <c r="B636" s="54" t="s">
        <v>52</v>
      </c>
      <c r="C636" s="1"/>
      <c r="D636" s="1"/>
      <c r="E636" s="55" t="s">
        <v>53</v>
      </c>
      <c r="F636" s="1"/>
      <c r="G636" s="1"/>
      <c r="H636" s="45"/>
      <c r="I636" s="1"/>
      <c r="J636" s="45"/>
      <c r="K636" s="1"/>
      <c r="L636" s="1"/>
      <c r="M636" s="13"/>
      <c r="N636" s="2"/>
      <c r="O636" s="2"/>
      <c r="P636" s="2"/>
      <c r="Q636" s="2"/>
    </row>
    <row r="637" thickBot="1">
      <c r="A637" s="10"/>
      <c r="B637" s="56" t="s">
        <v>54</v>
      </c>
      <c r="C637" s="30"/>
      <c r="D637" s="30"/>
      <c r="E637" s="28"/>
      <c r="F637" s="30"/>
      <c r="G637" s="30"/>
      <c r="H637" s="57"/>
      <c r="I637" s="30"/>
      <c r="J637" s="57"/>
      <c r="K637" s="30"/>
      <c r="L637" s="30"/>
      <c r="M637" s="13"/>
      <c r="N637" s="2"/>
      <c r="O637" s="2"/>
      <c r="P637" s="2"/>
      <c r="Q637" s="2"/>
    </row>
    <row r="638" thickTop="1">
      <c r="A638" s="10"/>
      <c r="B638" s="46">
        <v>97</v>
      </c>
      <c r="C638" s="47" t="s">
        <v>535</v>
      </c>
      <c r="D638" s="47"/>
      <c r="E638" s="47" t="s">
        <v>536</v>
      </c>
      <c r="F638" s="47" t="s">
        <v>7</v>
      </c>
      <c r="G638" s="48" t="s">
        <v>159</v>
      </c>
      <c r="H638" s="58">
        <v>2</v>
      </c>
      <c r="I638" s="59">
        <v>0</v>
      </c>
      <c r="J638" s="60">
        <f>ROUND(H638*I638,2)</f>
        <v>0</v>
      </c>
      <c r="K638" s="61">
        <v>0.20999999999999999</v>
      </c>
      <c r="L638" s="62">
        <f>ROUND(J638*1.21,2)</f>
        <v>0</v>
      </c>
      <c r="M638" s="13"/>
      <c r="N638" s="2"/>
      <c r="O638" s="2"/>
      <c r="P638" s="2"/>
      <c r="Q638" s="38">
        <f>IF(ISNUMBER(K638),IF(H638&gt;0,IF(I638&gt;0,J638,0),0),0)</f>
        <v>0</v>
      </c>
      <c r="R638" s="9">
        <f>IF(ISNUMBER(K638)=FALSE,J638,0)</f>
        <v>0</v>
      </c>
    </row>
    <row r="639">
      <c r="A639" s="10"/>
      <c r="B639" s="54" t="s">
        <v>46</v>
      </c>
      <c r="C639" s="1"/>
      <c r="D639" s="1"/>
      <c r="E639" s="55" t="s">
        <v>537</v>
      </c>
      <c r="F639" s="1"/>
      <c r="G639" s="1"/>
      <c r="H639" s="45"/>
      <c r="I639" s="1"/>
      <c r="J639" s="45"/>
      <c r="K639" s="1"/>
      <c r="L639" s="1"/>
      <c r="M639" s="13"/>
      <c r="N639" s="2"/>
      <c r="O639" s="2"/>
      <c r="P639" s="2"/>
      <c r="Q639" s="2"/>
    </row>
    <row r="640">
      <c r="A640" s="10"/>
      <c r="B640" s="54" t="s">
        <v>48</v>
      </c>
      <c r="C640" s="1"/>
      <c r="D640" s="1"/>
      <c r="E640" s="55" t="s">
        <v>538</v>
      </c>
      <c r="F640" s="1"/>
      <c r="G640" s="1"/>
      <c r="H640" s="45"/>
      <c r="I640" s="1"/>
      <c r="J640" s="45"/>
      <c r="K640" s="1"/>
      <c r="L640" s="1"/>
      <c r="M640" s="13"/>
      <c r="N640" s="2"/>
      <c r="O640" s="2"/>
      <c r="P640" s="2"/>
      <c r="Q640" s="2"/>
    </row>
    <row r="641">
      <c r="A641" s="10"/>
      <c r="B641" s="54" t="s">
        <v>50</v>
      </c>
      <c r="C641" s="1"/>
      <c r="D641" s="1"/>
      <c r="E641" s="55" t="s">
        <v>539</v>
      </c>
      <c r="F641" s="1"/>
      <c r="G641" s="1"/>
      <c r="H641" s="45"/>
      <c r="I641" s="1"/>
      <c r="J641" s="45"/>
      <c r="K641" s="1"/>
      <c r="L641" s="1"/>
      <c r="M641" s="13"/>
      <c r="N641" s="2"/>
      <c r="O641" s="2"/>
      <c r="P641" s="2"/>
      <c r="Q641" s="2"/>
    </row>
    <row r="642">
      <c r="A642" s="10"/>
      <c r="B642" s="54" t="s">
        <v>52</v>
      </c>
      <c r="C642" s="1"/>
      <c r="D642" s="1"/>
      <c r="E642" s="55" t="s">
        <v>53</v>
      </c>
      <c r="F642" s="1"/>
      <c r="G642" s="1"/>
      <c r="H642" s="45"/>
      <c r="I642" s="1"/>
      <c r="J642" s="45"/>
      <c r="K642" s="1"/>
      <c r="L642" s="1"/>
      <c r="M642" s="13"/>
      <c r="N642" s="2"/>
      <c r="O642" s="2"/>
      <c r="P642" s="2"/>
      <c r="Q642" s="2"/>
    </row>
    <row r="643" thickBot="1" ht="13.5">
      <c r="A643" s="10"/>
      <c r="B643" s="56" t="s">
        <v>54</v>
      </c>
      <c r="C643" s="30"/>
      <c r="D643" s="30"/>
      <c r="E643" s="28"/>
      <c r="F643" s="30"/>
      <c r="G643" s="30"/>
      <c r="H643" s="57"/>
      <c r="I643" s="30"/>
      <c r="J643" s="57"/>
      <c r="K643" s="30"/>
      <c r="L643" s="30"/>
      <c r="M643" s="13"/>
      <c r="N643" s="2"/>
      <c r="O643" s="2"/>
      <c r="P643" s="2"/>
      <c r="Q643" s="2"/>
    </row>
    <row r="644" thickTop="1" ht="13.5">
      <c r="A644" s="10"/>
      <c r="B644" s="46">
        <v>98</v>
      </c>
      <c r="C644" s="47" t="s">
        <v>540</v>
      </c>
      <c r="D644" s="47" t="s">
        <v>7</v>
      </c>
      <c r="E644" s="47" t="s">
        <v>541</v>
      </c>
      <c r="F644" s="47" t="s">
        <v>7</v>
      </c>
      <c r="G644" s="48" t="s">
        <v>135</v>
      </c>
      <c r="H644" s="58">
        <v>94</v>
      </c>
      <c r="I644" s="59">
        <v>0</v>
      </c>
      <c r="J644" s="60">
        <f>ROUND(H644*I644,2)</f>
        <v>0</v>
      </c>
      <c r="K644" s="61">
        <v>0.20999999999999999</v>
      </c>
      <c r="L644" s="62">
        <f>ROUND(J644*1.21,2)</f>
        <v>0</v>
      </c>
      <c r="M644" s="13"/>
      <c r="N644" s="2"/>
      <c r="O644" s="2"/>
      <c r="P644" s="2"/>
      <c r="Q644" s="38">
        <f>IF(ISNUMBER(K644),IF(H644&gt;0,IF(I644&gt;0,J644,0),0),0)</f>
        <v>0</v>
      </c>
      <c r="R644" s="9">
        <f>IF(ISNUMBER(K644)=FALSE,J644,0)</f>
        <v>0</v>
      </c>
    </row>
    <row r="645" ht="38.25">
      <c r="A645" s="10"/>
      <c r="B645" s="54" t="s">
        <v>46</v>
      </c>
      <c r="C645" s="1"/>
      <c r="D645" s="1"/>
      <c r="E645" s="55" t="s">
        <v>542</v>
      </c>
      <c r="F645" s="1"/>
      <c r="G645" s="1"/>
      <c r="H645" s="45"/>
      <c r="I645" s="1"/>
      <c r="J645" s="45"/>
      <c r="K645" s="1"/>
      <c r="L645" s="1"/>
      <c r="M645" s="13"/>
      <c r="N645" s="2"/>
      <c r="O645" s="2"/>
      <c r="P645" s="2"/>
      <c r="Q645" s="2"/>
    </row>
    <row r="646">
      <c r="A646" s="10"/>
      <c r="B646" s="54" t="s">
        <v>48</v>
      </c>
      <c r="C646" s="1"/>
      <c r="D646" s="1"/>
      <c r="E646" s="55" t="s">
        <v>543</v>
      </c>
      <c r="F646" s="1"/>
      <c r="G646" s="1"/>
      <c r="H646" s="45"/>
      <c r="I646" s="1"/>
      <c r="J646" s="45"/>
      <c r="K646" s="1"/>
      <c r="L646" s="1"/>
      <c r="M646" s="13"/>
      <c r="N646" s="2"/>
      <c r="O646" s="2"/>
      <c r="P646" s="2"/>
      <c r="Q646" s="2"/>
    </row>
    <row r="647" ht="63.75">
      <c r="A647" s="10"/>
      <c r="B647" s="54" t="s">
        <v>50</v>
      </c>
      <c r="C647" s="1"/>
      <c r="D647" s="1"/>
      <c r="E647" s="55" t="s">
        <v>544</v>
      </c>
      <c r="F647" s="1"/>
      <c r="G647" s="1"/>
      <c r="H647" s="45"/>
      <c r="I647" s="1"/>
      <c r="J647" s="45"/>
      <c r="K647" s="1"/>
      <c r="L647" s="1"/>
      <c r="M647" s="13"/>
      <c r="N647" s="2"/>
      <c r="O647" s="2"/>
      <c r="P647" s="2"/>
      <c r="Q647" s="2"/>
    </row>
    <row r="648">
      <c r="A648" s="10"/>
      <c r="B648" s="54" t="s">
        <v>52</v>
      </c>
      <c r="C648" s="1"/>
      <c r="D648" s="1"/>
      <c r="E648" s="55" t="s">
        <v>53</v>
      </c>
      <c r="F648" s="1"/>
      <c r="G648" s="1"/>
      <c r="H648" s="45"/>
      <c r="I648" s="1"/>
      <c r="J648" s="45"/>
      <c r="K648" s="1"/>
      <c r="L648" s="1"/>
      <c r="M648" s="13"/>
      <c r="N648" s="2"/>
      <c r="O648" s="2"/>
      <c r="P648" s="2"/>
      <c r="Q648" s="2"/>
    </row>
    <row r="649" thickBot="1" ht="13.5">
      <c r="A649" s="10"/>
      <c r="B649" s="56" t="s">
        <v>54</v>
      </c>
      <c r="C649" s="30"/>
      <c r="D649" s="30"/>
      <c r="E649" s="28"/>
      <c r="F649" s="30"/>
      <c r="G649" s="30"/>
      <c r="H649" s="57"/>
      <c r="I649" s="30"/>
      <c r="J649" s="57"/>
      <c r="K649" s="30"/>
      <c r="L649" s="30"/>
      <c r="M649" s="13"/>
      <c r="N649" s="2"/>
      <c r="O649" s="2"/>
      <c r="P649" s="2"/>
      <c r="Q649" s="2"/>
    </row>
    <row r="650" thickTop="1" thickBot="1" ht="25" customHeight="1">
      <c r="A650" s="10"/>
      <c r="B650" s="1"/>
      <c r="C650" s="63">
        <v>9</v>
      </c>
      <c r="D650" s="1"/>
      <c r="E650" s="63" t="s">
        <v>103</v>
      </c>
      <c r="F650" s="1"/>
      <c r="G650" s="64" t="s">
        <v>88</v>
      </c>
      <c r="H650" s="65">
        <f>J518+J524+J530+J536+J542+J548+J554+J560+J566+J572+J578+J584+J590+J596+J602+J608+J614+J620+J626+J632+J638+J644</f>
        <v>0</v>
      </c>
      <c r="I650" s="64" t="s">
        <v>89</v>
      </c>
      <c r="J650" s="66">
        <f>(L650-H650)</f>
        <v>0</v>
      </c>
      <c r="K650" s="64" t="s">
        <v>90</v>
      </c>
      <c r="L650" s="67">
        <f>ROUND((J518+J524+J530+J536+J542+J548+J554+J560+J566+J572+J578+J584+J590+J596+J602+J608+J614+J620+J626+J632+J638+J644)*1.21,2)</f>
        <v>0</v>
      </c>
      <c r="M650" s="13"/>
      <c r="N650" s="2"/>
      <c r="O650" s="2"/>
      <c r="P650" s="2"/>
      <c r="Q650" s="38">
        <f>0+Q518+Q524+Q530+Q536+Q542+Q548+Q554+Q560+Q566+Q572+Q578+Q584+Q590+Q596+Q602+Q608+Q614+Q620+Q626+Q632+Q638+Q644</f>
        <v>0</v>
      </c>
      <c r="R650" s="9">
        <f>0+R518+R524+R530+R536+R542+R548+R554+R560+R566+R572+R578+R584+R590+R596+R602+R608+R614+R620+R626+R632+R638+R644</f>
        <v>0</v>
      </c>
      <c r="S650" s="68">
        <f>Q650*(1+J650)+R650</f>
        <v>0</v>
      </c>
    </row>
    <row r="651" thickTop="1" thickBot="1" ht="25" customHeight="1">
      <c r="A651" s="10"/>
      <c r="B651" s="69"/>
      <c r="C651" s="69"/>
      <c r="D651" s="69"/>
      <c r="E651" s="69"/>
      <c r="F651" s="69"/>
      <c r="G651" s="70" t="s">
        <v>91</v>
      </c>
      <c r="H651" s="71">
        <f>0+J518+J524+J530+J536+J542+J548+J554+J560+J566+J572+J578+J584+J590+J596+J602+J608+J614+J620+J626+J632+J638+J644</f>
        <v>0</v>
      </c>
      <c r="I651" s="70" t="s">
        <v>92</v>
      </c>
      <c r="J651" s="72">
        <f>0+J650</f>
        <v>0</v>
      </c>
      <c r="K651" s="70" t="s">
        <v>93</v>
      </c>
      <c r="L651" s="73">
        <f>0+L650</f>
        <v>0</v>
      </c>
      <c r="M651" s="13"/>
      <c r="N651" s="2"/>
      <c r="O651" s="2"/>
      <c r="P651" s="2"/>
      <c r="Q651" s="2"/>
    </row>
    <row r="652">
      <c r="A652" s="14"/>
      <c r="B652" s="4"/>
      <c r="C652" s="4"/>
      <c r="D652" s="4"/>
      <c r="E652" s="4"/>
      <c r="F652" s="4"/>
      <c r="G652" s="4"/>
      <c r="H652" s="74"/>
      <c r="I652" s="4"/>
      <c r="J652" s="74"/>
      <c r="K652" s="4"/>
      <c r="L652" s="4"/>
      <c r="M652" s="15"/>
      <c r="N652" s="2"/>
      <c r="O652" s="2"/>
      <c r="P652" s="2"/>
      <c r="Q652" s="2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"/>
      <c r="O653" s="2"/>
      <c r="P653" s="2"/>
      <c r="Q653" s="2"/>
    </row>
  </sheetData>
  <mergeCells count="52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2:D42"/>
    <mergeCell ref="B43:D43"/>
    <mergeCell ref="B44:D44"/>
    <mergeCell ref="B45:D45"/>
    <mergeCell ref="B46:D46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5:D175"/>
    <mergeCell ref="B81:D81"/>
    <mergeCell ref="B82:D82"/>
    <mergeCell ref="B83:D83"/>
    <mergeCell ref="B84:D84"/>
    <mergeCell ref="B85:D85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3:D103"/>
    <mergeCell ref="B79:L79"/>
    <mergeCell ref="B204:D204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6:D226"/>
    <mergeCell ref="B267:D267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89:D289"/>
    <mergeCell ref="B318:D318"/>
    <mergeCell ref="B319:D319"/>
    <mergeCell ref="B320:D320"/>
    <mergeCell ref="B321:D321"/>
    <mergeCell ref="B322:D322"/>
    <mergeCell ref="B324:D324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340:D340"/>
    <mergeCell ref="B381:D381"/>
    <mergeCell ref="B382:D382"/>
    <mergeCell ref="B383:D383"/>
    <mergeCell ref="B384:D384"/>
    <mergeCell ref="B385:D385"/>
    <mergeCell ref="B387:D387"/>
    <mergeCell ref="B388:D388"/>
    <mergeCell ref="B389:D389"/>
    <mergeCell ref="B390:D390"/>
    <mergeCell ref="B391:D391"/>
    <mergeCell ref="B393:D393"/>
    <mergeCell ref="B394:D394"/>
    <mergeCell ref="B395:D395"/>
    <mergeCell ref="B396:D396"/>
    <mergeCell ref="B397:D397"/>
    <mergeCell ref="B399:D399"/>
    <mergeCell ref="B400:D400"/>
    <mergeCell ref="B401:D401"/>
    <mergeCell ref="B402:D402"/>
    <mergeCell ref="B403:D403"/>
    <mergeCell ref="B405:D405"/>
    <mergeCell ref="B406:D406"/>
    <mergeCell ref="B407:D407"/>
    <mergeCell ref="B408:D408"/>
    <mergeCell ref="B409:D409"/>
    <mergeCell ref="B411:D411"/>
    <mergeCell ref="B412:D412"/>
    <mergeCell ref="B413:D413"/>
    <mergeCell ref="B414:D414"/>
    <mergeCell ref="B415:D415"/>
    <mergeCell ref="B417:D417"/>
    <mergeCell ref="B418:D418"/>
    <mergeCell ref="B419:D419"/>
    <mergeCell ref="B420:D420"/>
    <mergeCell ref="B421:D421"/>
    <mergeCell ref="B423:D423"/>
    <mergeCell ref="B424:D424"/>
    <mergeCell ref="B425:D425"/>
    <mergeCell ref="B426:D426"/>
    <mergeCell ref="B427:D427"/>
    <mergeCell ref="B429:D429"/>
    <mergeCell ref="B430:D430"/>
    <mergeCell ref="B431:D431"/>
    <mergeCell ref="B432:D432"/>
    <mergeCell ref="B433:D433"/>
    <mergeCell ref="B435:D435"/>
    <mergeCell ref="B436:D436"/>
    <mergeCell ref="B437:D437"/>
    <mergeCell ref="B438:D438"/>
    <mergeCell ref="B439:D439"/>
    <mergeCell ref="B177:D177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8:D198"/>
    <mergeCell ref="B199:D199"/>
    <mergeCell ref="B200:D200"/>
    <mergeCell ref="B201:D201"/>
    <mergeCell ref="B202:D202"/>
    <mergeCell ref="B196:L196"/>
    <mergeCell ref="B531:D531"/>
    <mergeCell ref="B532:D532"/>
    <mergeCell ref="B533:D533"/>
    <mergeCell ref="B534:D534"/>
    <mergeCell ref="B535:D535"/>
    <mergeCell ref="B537:D537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7:D547"/>
    <mergeCell ref="B549:D549"/>
    <mergeCell ref="B550:D550"/>
    <mergeCell ref="B551:D551"/>
    <mergeCell ref="B552:D552"/>
    <mergeCell ref="B553:D553"/>
    <mergeCell ref="B555:D555"/>
    <mergeCell ref="B556:D556"/>
    <mergeCell ref="B557:D557"/>
    <mergeCell ref="B558:D558"/>
    <mergeCell ref="B559:D559"/>
    <mergeCell ref="B561:D561"/>
    <mergeCell ref="B562:D562"/>
    <mergeCell ref="B563:D563"/>
    <mergeCell ref="B564:D564"/>
    <mergeCell ref="B565:D565"/>
    <mergeCell ref="B567:D567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7:D577"/>
    <mergeCell ref="B579:D579"/>
    <mergeCell ref="B580:D580"/>
    <mergeCell ref="B581:D581"/>
    <mergeCell ref="B582:D582"/>
    <mergeCell ref="B583:D583"/>
    <mergeCell ref="B585:D585"/>
    <mergeCell ref="B586:D586"/>
    <mergeCell ref="B587:D587"/>
    <mergeCell ref="B588:D588"/>
    <mergeCell ref="B589:D589"/>
    <mergeCell ref="B591:D591"/>
    <mergeCell ref="B592:D592"/>
    <mergeCell ref="B593:D593"/>
    <mergeCell ref="B594:D594"/>
    <mergeCell ref="B595:D595"/>
    <mergeCell ref="B597:D597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7:D607"/>
    <mergeCell ref="B609:D609"/>
    <mergeCell ref="B610:D610"/>
    <mergeCell ref="B611:D611"/>
    <mergeCell ref="B612:D612"/>
    <mergeCell ref="B613:D613"/>
    <mergeCell ref="B615:D615"/>
    <mergeCell ref="B616:D616"/>
    <mergeCell ref="B617:D617"/>
    <mergeCell ref="B618:D618"/>
    <mergeCell ref="B619:D619"/>
    <mergeCell ref="B621:D621"/>
    <mergeCell ref="B622:D622"/>
    <mergeCell ref="B623:D623"/>
    <mergeCell ref="B624:D624"/>
    <mergeCell ref="B625:D625"/>
    <mergeCell ref="B627:D627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7:D637"/>
    <mergeCell ref="B639:D639"/>
    <mergeCell ref="B640:D640"/>
    <mergeCell ref="B641:D641"/>
    <mergeCell ref="B642:D642"/>
    <mergeCell ref="B643:D643"/>
    <mergeCell ref="B645:D645"/>
    <mergeCell ref="B646:D646"/>
    <mergeCell ref="B647:D647"/>
    <mergeCell ref="B648:D648"/>
    <mergeCell ref="B649:D649"/>
    <mergeCell ref="B228:D228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2:D262"/>
    <mergeCell ref="B265:L265"/>
    <mergeCell ref="B291:D291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1:D301"/>
    <mergeCell ref="B303:D303"/>
    <mergeCell ref="B304:D304"/>
    <mergeCell ref="B305:D305"/>
    <mergeCell ref="B306:D306"/>
    <mergeCell ref="B307:D307"/>
    <mergeCell ref="B312:D312"/>
    <mergeCell ref="B313:D313"/>
    <mergeCell ref="B314:D314"/>
    <mergeCell ref="B315:D315"/>
    <mergeCell ref="B316:D316"/>
    <mergeCell ref="B310:L310"/>
    <mergeCell ref="B342:D342"/>
    <mergeCell ref="B343:D343"/>
    <mergeCell ref="B344:D344"/>
    <mergeCell ref="B345:D345"/>
    <mergeCell ref="B346:D346"/>
    <mergeCell ref="B348:D348"/>
    <mergeCell ref="B349:D349"/>
    <mergeCell ref="B350:D350"/>
    <mergeCell ref="B351:D351"/>
    <mergeCell ref="B352:D352"/>
    <mergeCell ref="B354:D354"/>
    <mergeCell ref="B355:D355"/>
    <mergeCell ref="B356:D356"/>
    <mergeCell ref="B357:D357"/>
    <mergeCell ref="B358:D358"/>
    <mergeCell ref="B360:D360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0:D370"/>
    <mergeCell ref="B372:D372"/>
    <mergeCell ref="B373:D373"/>
    <mergeCell ref="B374:D374"/>
    <mergeCell ref="B375:D375"/>
    <mergeCell ref="B376:D376"/>
    <mergeCell ref="B379:L379"/>
    <mergeCell ref="B442:L442"/>
    <mergeCell ref="B444:D444"/>
    <mergeCell ref="B445:D445"/>
    <mergeCell ref="B446:D446"/>
    <mergeCell ref="B447:D447"/>
    <mergeCell ref="B448:D448"/>
    <mergeCell ref="B450:D450"/>
    <mergeCell ref="B451:D451"/>
    <mergeCell ref="B452:D452"/>
    <mergeCell ref="B453:D453"/>
    <mergeCell ref="B454:D454"/>
    <mergeCell ref="B456:D456"/>
    <mergeCell ref="B457:D457"/>
    <mergeCell ref="B458:D458"/>
    <mergeCell ref="B459:D459"/>
    <mergeCell ref="B460:D460"/>
    <mergeCell ref="B463:L463"/>
    <mergeCell ref="B465:D465"/>
    <mergeCell ref="B466:D466"/>
    <mergeCell ref="B467:D467"/>
    <mergeCell ref="B468:D468"/>
    <mergeCell ref="B469:D469"/>
    <mergeCell ref="B471:D471"/>
    <mergeCell ref="B472:D472"/>
    <mergeCell ref="B473:D473"/>
    <mergeCell ref="B474:D474"/>
    <mergeCell ref="B475:D475"/>
    <mergeCell ref="B477:D477"/>
    <mergeCell ref="B478:D478"/>
    <mergeCell ref="B479:D479"/>
    <mergeCell ref="B480:D480"/>
    <mergeCell ref="B481:D481"/>
    <mergeCell ref="B483:D483"/>
    <mergeCell ref="B484:D484"/>
    <mergeCell ref="B485:D485"/>
    <mergeCell ref="B486:D486"/>
    <mergeCell ref="B487:D487"/>
    <mergeCell ref="B489:D489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499:D499"/>
    <mergeCell ref="B502:L502"/>
    <mergeCell ref="B504:D504"/>
    <mergeCell ref="B505:D505"/>
    <mergeCell ref="B506:D506"/>
    <mergeCell ref="B507:D507"/>
    <mergeCell ref="B508:D508"/>
    <mergeCell ref="B510:D510"/>
    <mergeCell ref="B511:D511"/>
    <mergeCell ref="B512:D512"/>
    <mergeCell ref="B513:D513"/>
    <mergeCell ref="B514:D514"/>
    <mergeCell ref="B519:D519"/>
    <mergeCell ref="B520:D520"/>
    <mergeCell ref="B521:D521"/>
    <mergeCell ref="B522:D522"/>
    <mergeCell ref="B523:D523"/>
    <mergeCell ref="B525:D525"/>
    <mergeCell ref="B526:D526"/>
    <mergeCell ref="B527:D527"/>
    <mergeCell ref="B528:D528"/>
    <mergeCell ref="B529:D529"/>
    <mergeCell ref="B517:L51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2025-09-29T06:46:12Z</dcterms:modified>
</cp:coreProperties>
</file>